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activeTab="0"/>
  </bookViews>
  <sheets>
    <sheet name="Index" sheetId="1" r:id="rId1"/>
    <sheet name="72" sheetId="2" r:id="rId2"/>
    <sheet name="73" sheetId="3" r:id="rId3"/>
    <sheet name="74" sheetId="4" r:id="rId4"/>
    <sheet name="75" sheetId="5" r:id="rId5"/>
    <sheet name="76" sheetId="6" r:id="rId6"/>
    <sheet name="77" sheetId="7" r:id="rId7"/>
  </sheets>
  <definedNames>
    <definedName name="_Ref495650540" localSheetId="1">'72'!$D$66</definedName>
    <definedName name="_xlfn.IFERROR" hidden="1">#NAME?</definedName>
    <definedName name="_xlnm.Print_Area" localSheetId="1">'72'!$A$1:$H$58</definedName>
    <definedName name="_xlnm.Print_Area" localSheetId="2">'73'!$A$1:$J$160</definedName>
    <definedName name="_xlnm.Print_Area" localSheetId="3">'74'!$A$1:$U$95</definedName>
    <definedName name="_xlnm.Print_Area" localSheetId="5">'76'!$A$1:$F$44</definedName>
    <definedName name="_xlnm.Print_Area" localSheetId="6">'77'!$A$1:$G$6</definedName>
    <definedName name="_xlnm.Print_Titles" localSheetId="2">'73'!$6:$8</definedName>
    <definedName name="_xlnm.Print_Titles" localSheetId="4">'75'!$6:$9</definedName>
  </definedNames>
  <calcPr fullCalcOnLoad="1"/>
</workbook>
</file>

<file path=xl/sharedStrings.xml><?xml version="1.0" encoding="utf-8"?>
<sst xmlns="http://schemas.openxmlformats.org/spreadsheetml/2006/main" count="1971" uniqueCount="1313">
  <si>
    <t>C 74.00 - LIQUIDITY COVERAGE - INFLOWS</t>
  </si>
  <si>
    <t>Currency</t>
  </si>
  <si>
    <t>Amount</t>
  </si>
  <si>
    <t>Market value of collateral received</t>
  </si>
  <si>
    <t>Standard Weight</t>
  </si>
  <si>
    <t>Applicable Weight</t>
  </si>
  <si>
    <t>Value of collateral received according to Article 9</t>
  </si>
  <si>
    <t xml:space="preserve">Inflow  </t>
  </si>
  <si>
    <t xml:space="preserve">Subject to the 75% cap on inflows </t>
  </si>
  <si>
    <t xml:space="preserve">Subject to the 90% cap on inflows </t>
  </si>
  <si>
    <t>Exempted from the cap on inflows</t>
  </si>
  <si>
    <t>Row</t>
  </si>
  <si>
    <t>ID</t>
  </si>
  <si>
    <t>Item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</si>
  <si>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</si>
  <si>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</si>
  <si>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</si>
  <si>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</si>
  <si>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</si>
  <si>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</si>
  <si>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</si>
  <si>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</si>
  <si>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</si>
  <si>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</si>
  <si>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</si>
  <si>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</si>
  <si>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</si>
  <si>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</si>
  <si>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</si>
  <si>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</si>
  <si>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</t>
  </si>
  <si>
    <t>TOTAL INFLOWS</t>
  </si>
  <si>
    <t>1.1</t>
  </si>
  <si>
    <t>Inflows from unsecured transactions/deposits</t>
  </si>
  <si>
    <t>1.1.1</t>
  </si>
  <si>
    <t>1.1.1.1</t>
  </si>
  <si>
    <t>1.00</t>
  </si>
  <si>
    <t>1.1.1.2</t>
  </si>
  <si>
    <t>1.1.1.2.1</t>
  </si>
  <si>
    <t>monies due from retail customers</t>
  </si>
  <si>
    <t>0.50</t>
  </si>
  <si>
    <t>1.1.1.2.2</t>
  </si>
  <si>
    <t>monies due from non-financial corporates</t>
  </si>
  <si>
    <t>1.1.1.2.3</t>
  </si>
  <si>
    <t>monies due from sovereigns, multilateral development banks and public sector entities</t>
  </si>
  <si>
    <t>1.1.1.2.4</t>
  </si>
  <si>
    <t>monies due from other legal entities</t>
  </si>
  <si>
    <t>1.1.2</t>
  </si>
  <si>
    <t>1.1.2.1</t>
  </si>
  <si>
    <t>1.1.2.1.1</t>
  </si>
  <si>
    <t>1.1.2.1.2</t>
  </si>
  <si>
    <t>0.05</t>
  </si>
  <si>
    <t>1.1.2.2</t>
  </si>
  <si>
    <t>1.1.2.2.1</t>
  </si>
  <si>
    <t>monies due from central banks</t>
  </si>
  <si>
    <t>1.1.2.2.2</t>
  </si>
  <si>
    <t>monies due from financial customers</t>
  </si>
  <si>
    <t>170</t>
  </si>
  <si>
    <t>1.1.3</t>
  </si>
  <si>
    <t>180</t>
  </si>
  <si>
    <t>1.1.4</t>
  </si>
  <si>
    <t>monies due from trade financing transactions</t>
  </si>
  <si>
    <t>190</t>
  </si>
  <si>
    <t>1.1.5</t>
  </si>
  <si>
    <t>monies due from securities maturing within 30 days</t>
  </si>
  <si>
    <t>200</t>
  </si>
  <si>
    <t>1.1.6</t>
  </si>
  <si>
    <t>0.20</t>
  </si>
  <si>
    <t>210</t>
  </si>
  <si>
    <t>1.1.7</t>
  </si>
  <si>
    <t>monies due from positions in major index equity instruments provided that there is no double counting with liquid assets</t>
  </si>
  <si>
    <t>220</t>
  </si>
  <si>
    <t>1.1.8</t>
  </si>
  <si>
    <t>230</t>
  </si>
  <si>
    <t>inflows from the release of balances held in segregated accounts in accordance with regulatory requirements for the protection of customer trading assets</t>
  </si>
  <si>
    <t>240</t>
  </si>
  <si>
    <t>inflows from derivatives</t>
  </si>
  <si>
    <t>250</t>
  </si>
  <si>
    <t>260</t>
  </si>
  <si>
    <t>other inflows</t>
  </si>
  <si>
    <t>270</t>
  </si>
  <si>
    <t>1.2</t>
  </si>
  <si>
    <t>280</t>
  </si>
  <si>
    <t>1.2.1</t>
  </si>
  <si>
    <t>collateral that qualifies as a liquid asset</t>
  </si>
  <si>
    <t>290</t>
  </si>
  <si>
    <t>1.2.1.1</t>
  </si>
  <si>
    <t>Level 1 collateral excluding extremely high quality covered bonds</t>
  </si>
  <si>
    <t>300</t>
  </si>
  <si>
    <t>1.2.1.2</t>
  </si>
  <si>
    <t>Level 1 collateral which is extremely high quality covered bonds</t>
  </si>
  <si>
    <t>310</t>
  </si>
  <si>
    <t>1.2.1.3</t>
  </si>
  <si>
    <t>Level 2A collateral</t>
  </si>
  <si>
    <t>320</t>
  </si>
  <si>
    <t>1.2.1.4</t>
  </si>
  <si>
    <t>Level 2B asset backed securities (residential or auto) collateral</t>
  </si>
  <si>
    <t>330</t>
  </si>
  <si>
    <t>1.2.1.5</t>
  </si>
  <si>
    <t>Level 2B high quality covered bonds collateral</t>
  </si>
  <si>
    <t>340</t>
  </si>
  <si>
    <t>1.2.1.6</t>
  </si>
  <si>
    <t>Level 2B asset backed securities (commercial or individuals) collateral</t>
  </si>
  <si>
    <t>350</t>
  </si>
  <si>
    <t>1.2.1.7</t>
  </si>
  <si>
    <t>Level 2B collateral not already captured in section 1.2.1.4, 1.2.1.5 or 1.2.1.6</t>
  </si>
  <si>
    <t>360</t>
  </si>
  <si>
    <t>1.2.1.8</t>
  </si>
  <si>
    <t>collateral is used to cover a short position</t>
  </si>
  <si>
    <t>370</t>
  </si>
  <si>
    <t>1.2.2</t>
  </si>
  <si>
    <t>collateral that does not qualify as a liquid asset</t>
  </si>
  <si>
    <t>380</t>
  </si>
  <si>
    <t>1.2.2.1</t>
  </si>
  <si>
    <t>margin loans: collateral is non-liquid</t>
  </si>
  <si>
    <t>390</t>
  </si>
  <si>
    <t>1.2.2.2</t>
  </si>
  <si>
    <t>collateral is non-liquid equity</t>
  </si>
  <si>
    <t>400</t>
  </si>
  <si>
    <t>1.2.2.3</t>
  </si>
  <si>
    <t>all other non-liquid collateral</t>
  </si>
  <si>
    <t>410</t>
  </si>
  <si>
    <t>1.3</t>
  </si>
  <si>
    <t>Total inflows from collateral swaps</t>
  </si>
  <si>
    <t>420</t>
  </si>
  <si>
    <t>1.4</t>
  </si>
  <si>
    <t>430</t>
  </si>
  <si>
    <t>1.5</t>
  </si>
  <si>
    <t>MEMORANDUM ITEMS</t>
  </si>
  <si>
    <t>440</t>
  </si>
  <si>
    <t>2</t>
  </si>
  <si>
    <t>450</t>
  </si>
  <si>
    <t>3</t>
  </si>
  <si>
    <t>FX inflows</t>
  </si>
  <si>
    <t>460</t>
  </si>
  <si>
    <t>4</t>
  </si>
  <si>
    <t>Inflows within a group or an institutional protection scheme</t>
  </si>
  <si>
    <t>470</t>
  </si>
  <si>
    <t>480</t>
  </si>
  <si>
    <t>490</t>
  </si>
  <si>
    <t>Secured transactions</t>
  </si>
  <si>
    <t>500</t>
  </si>
  <si>
    <t>Monies due from maturing securities within 30 days</t>
  </si>
  <si>
    <t>510</t>
  </si>
  <si>
    <t>Any other inflows within a group or an institutional protection scheme</t>
  </si>
  <si>
    <t>520</t>
  </si>
  <si>
    <t>4.6</t>
  </si>
  <si>
    <r>
      <t>ANNEX XXIV</t>
    </r>
    <r>
      <rPr>
        <b/>
        <sz val="11"/>
        <color indexed="8"/>
        <rFont val="Verdana"/>
        <family val="2"/>
      </rPr>
      <t xml:space="preserve"> - REPORTING ON LIQUIDITY</t>
    </r>
  </si>
  <si>
    <t>LIQUIDITY TEMPLATES</t>
  </si>
  <si>
    <t>Template number</t>
  </si>
  <si>
    <t>Template code</t>
  </si>
  <si>
    <t>Name of the template /group of templates</t>
  </si>
  <si>
    <t>LIQUIDITY COVERAGE TEMPLATES</t>
  </si>
  <si>
    <t>PART I - LIQUID ASSETS</t>
  </si>
  <si>
    <t>C 72.00</t>
  </si>
  <si>
    <t>LIQUIDITY COVERAGE - LIQUID ASSETS</t>
  </si>
  <si>
    <t>PART II - OUTFLOWS</t>
  </si>
  <si>
    <t>C 73.00</t>
  </si>
  <si>
    <t>LIQUIDITY COVERAGE - OUTFLOWS</t>
  </si>
  <si>
    <t>PART III - INFLOWS</t>
  </si>
  <si>
    <t>C 74.00</t>
  </si>
  <si>
    <t>LIQUIDITY COVERAGE - INFLOWS</t>
  </si>
  <si>
    <t>PART IV - COLLATERAL SWAPS</t>
  </si>
  <si>
    <t>LIQUIDITY COVERAGE - COLLATERAL SWAPS</t>
  </si>
  <si>
    <t>PART V - CALCULATIONS</t>
  </si>
  <si>
    <t>C 76.00</t>
  </si>
  <si>
    <t>LIQUIDITY COVERAGE - CALCULATIONS</t>
  </si>
  <si>
    <t>C 72.00 - LIQUIDITY COVERAGE - LIQUID ASSETS</t>
  </si>
  <si>
    <t>Amount/Market value</t>
  </si>
  <si>
    <t>Standard weight</t>
  </si>
  <si>
    <t xml:space="preserve"> Applicable weight</t>
  </si>
  <si>
    <t>Value according to Article 9</t>
  </si>
  <si>
    <t>TOTAL UNADJUSTED LIQUID ASSETS</t>
  </si>
  <si>
    <t>Total unadjusted LEVEL 1 assets excluding extremely high quality covered bonds</t>
  </si>
  <si>
    <t>Coins and banknotes</t>
  </si>
  <si>
    <t>Withdrawable central bank reserves</t>
  </si>
  <si>
    <t>1.1.1.3</t>
  </si>
  <si>
    <t>Central bank assets</t>
  </si>
  <si>
    <t>1.1.1.4</t>
  </si>
  <si>
    <t xml:space="preserve">Central government assets </t>
  </si>
  <si>
    <t>1.1.1.5</t>
  </si>
  <si>
    <t>Regional government / local authorities assets</t>
  </si>
  <si>
    <t>1.1.1.6</t>
  </si>
  <si>
    <t>Public Sector Entity assets</t>
  </si>
  <si>
    <t>1.1.1.7</t>
  </si>
  <si>
    <t>Recognisable domestic and foreign currency central government and central bank assets</t>
  </si>
  <si>
    <t>1.1.1.8</t>
  </si>
  <si>
    <t>Credit institution (protected by Member State government, promotional lender) assets</t>
  </si>
  <si>
    <t>1.1.1.9</t>
  </si>
  <si>
    <t>Multilateral development bank and international organisations assets</t>
  </si>
  <si>
    <t>1.1.1.10</t>
  </si>
  <si>
    <t>Qualifying CIU shares/units: underlying is coins/banknotes and/or central bank exposure</t>
  </si>
  <si>
    <t>1.1.1.11</t>
  </si>
  <si>
    <t>Qualifying CIU shares/units: underlying is Level 1 assets excluding extremely high quality covered bonds</t>
  </si>
  <si>
    <t>1.1.1.12</t>
  </si>
  <si>
    <t>Alternative Liquidity Approaches: Central bank credit facility</t>
  </si>
  <si>
    <t>1.1.1.13</t>
  </si>
  <si>
    <t>Central institutions: Level 1 assets excl. EHQ CB which are considered liquid assets for the depositing credit institution</t>
  </si>
  <si>
    <t>Alternative Liquidity Approaches: Inclusion of Level 2A assets recognised as Level 1</t>
  </si>
  <si>
    <t>Total unadjusted LEVEL 1 extremely high quality covered bonds</t>
  </si>
  <si>
    <t>Extremely high quality covered bonds</t>
  </si>
  <si>
    <t>Qualifying CIU shares/units: underlying is extremely high quality covered bonds</t>
  </si>
  <si>
    <t>1.1.2.3</t>
  </si>
  <si>
    <t>Central institutions: Level 1 EHQ covered bonds which are considered liquid assets for the depositing credit institution</t>
  </si>
  <si>
    <t>Total unadjusted LEVEL 2A assets</t>
  </si>
  <si>
    <t>Regional government / local authorities or Public Sector Entity assets (Member State, RW20%)</t>
  </si>
  <si>
    <t>Central bank or central / regional government or local authorities or Public Sector Entity assets (Third Country, RW20%)</t>
  </si>
  <si>
    <t>High quality covered bonds (CQS2)</t>
  </si>
  <si>
    <t>High quality covered bonds (Third Country, CQS1)</t>
  </si>
  <si>
    <t>Corporate debt securities (CQS1)</t>
  </si>
  <si>
    <t>Qualifying CIU shares/units: underlying is Level 2A assets</t>
  </si>
  <si>
    <t>Central institutions: Level 2A assets which are considered liquid assets for the depositing credit institution</t>
  </si>
  <si>
    <t>Total unadjusted LEVEL 2B assets</t>
  </si>
  <si>
    <t>Asset-backed securities (residential, CQS1)</t>
  </si>
  <si>
    <t>Asset-backed securities (auto, CQS1)</t>
  </si>
  <si>
    <t>High quality covered bonds (RW35%)</t>
  </si>
  <si>
    <t>1.2.2.4</t>
  </si>
  <si>
    <t>Asset-backed securities (commercial or individuals, Member State, CQS1)</t>
  </si>
  <si>
    <t>1.2.2.5</t>
  </si>
  <si>
    <t>Corporate debt securities (CQS2/3)</t>
  </si>
  <si>
    <t>1.2.2.6</t>
  </si>
  <si>
    <t>Corporate debt securities - non-interest bearing assets (held by credit institutions for religious reasons) (CQS1/2/3)</t>
  </si>
  <si>
    <t>1.2.2.7</t>
  </si>
  <si>
    <t>Shares (major stock index)</t>
  </si>
  <si>
    <t>1.2.2.8</t>
  </si>
  <si>
    <t>Non-interest bearing assets (held by credit institutions for religious reasons) (CQS3-5)</t>
  </si>
  <si>
    <t>1.2.2.9</t>
  </si>
  <si>
    <t>Restricted-use central bank committed liquidity facilities</t>
  </si>
  <si>
    <t>1.2.2.10</t>
  </si>
  <si>
    <t>Qualifying CIU shares/units: underlying is asset-backed securities (residential or auto, CQS1)</t>
  </si>
  <si>
    <t>1.2.2.11</t>
  </si>
  <si>
    <t>Qualifying CIU shares/units: underlying is High quality covered bonds (RW35%)</t>
  </si>
  <si>
    <t>1.2.2.12</t>
  </si>
  <si>
    <t>Qualifying CIU shares/units: underlying is asset-backed securities (commercial or individuals, Member State, CQS1)</t>
  </si>
  <si>
    <t>1.2.2.13</t>
  </si>
  <si>
    <t>Qualifying CIU shares/units: underlying is corporate debt securities (CQS2/3), shares (major stock index) or non-interest bearing assets (held by credit institutions for religious reasons) (CQS3-5)</t>
  </si>
  <si>
    <t>1.2.2.14</t>
  </si>
  <si>
    <t>Deposits by network member with central institution (no obligated investment)</t>
  </si>
  <si>
    <t>1.2.2.15</t>
  </si>
  <si>
    <t>Liquidity funding available to network member from central institution (non-specified collateralisation)</t>
  </si>
  <si>
    <t>1.2.2.16</t>
  </si>
  <si>
    <t>Central institutions: Level 2B assets which are considered liquid assets for the depositing credit institution</t>
  </si>
  <si>
    <t>1.3.1</t>
  </si>
  <si>
    <t>1.3.2</t>
  </si>
  <si>
    <t>1.3.3</t>
  </si>
  <si>
    <t>1.3.4</t>
  </si>
  <si>
    <t>1.3.5</t>
  </si>
  <si>
    <t>530</t>
  </si>
  <si>
    <t>1.3.6</t>
  </si>
  <si>
    <t>540</t>
  </si>
  <si>
    <t>1.3.7</t>
  </si>
  <si>
    <t>550</t>
  </si>
  <si>
    <t>1.3.8</t>
  </si>
  <si>
    <t>560</t>
  </si>
  <si>
    <t>570</t>
  </si>
  <si>
    <t>580</t>
  </si>
  <si>
    <t>Level 1/2A/2B assets excluded due to currency reasons</t>
  </si>
  <si>
    <t>590</t>
  </si>
  <si>
    <t>Level 1/2A/2B assets excluded for operational reasons except for currency reasons</t>
  </si>
  <si>
    <t>600</t>
  </si>
  <si>
    <t>610</t>
  </si>
  <si>
    <t>C 73.00 - LIQUIDITY COVERAGE - OUTFLOWS</t>
  </si>
  <si>
    <t>Market value of collateral extended</t>
  </si>
  <si>
    <t>Value of collateral extended according to Article 9</t>
  </si>
  <si>
    <t>Outflow</t>
  </si>
  <si>
    <t>Standard  Weight</t>
  </si>
  <si>
    <t>Applicable  Weight</t>
  </si>
  <si>
    <t xml:space="preserve">OUTFLOWS </t>
  </si>
  <si>
    <t>Retail deposits</t>
  </si>
  <si>
    <t>deposits where the payout has been agreed within the following 30 days</t>
  </si>
  <si>
    <t>deposits subject to higher outflows</t>
  </si>
  <si>
    <t>category 1</t>
  </si>
  <si>
    <t>0.10-0.15</t>
  </si>
  <si>
    <t>category 2</t>
  </si>
  <si>
    <t>0.15-0.20</t>
  </si>
  <si>
    <t>stable deposits</t>
  </si>
  <si>
    <t>derogated stable deposits</t>
  </si>
  <si>
    <t xml:space="preserve">deposits in third countries where a higher outflow is applied </t>
  </si>
  <si>
    <t>other retail deposits</t>
  </si>
  <si>
    <t>Operational deposits</t>
  </si>
  <si>
    <t>maintained for clearing, custody, cash management or other comparable services in the context of an established operational relationship</t>
  </si>
  <si>
    <t>covered by DGS</t>
  </si>
  <si>
    <t>not covered by DGS</t>
  </si>
  <si>
    <t>maintained in the context of IPS or a cooperative network</t>
  </si>
  <si>
    <t>not treated as liquid assets for the depositing institution</t>
  </si>
  <si>
    <t>treated as liquid assets for the depositing credit institution</t>
  </si>
  <si>
    <t>maintained in the context of an established operational relationship (other) with non-financial customers</t>
  </si>
  <si>
    <t>1.1.2.4</t>
  </si>
  <si>
    <t>maintained to obtain cash clearing and central credit institution services within a network</t>
  </si>
  <si>
    <t>Non-operational deposits</t>
  </si>
  <si>
    <t>1.1.3.1</t>
  </si>
  <si>
    <t>correspondent banking and provisions of prime brokerage deposits</t>
  </si>
  <si>
    <t>1.1.3.2</t>
  </si>
  <si>
    <r>
      <t>deposits by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financial customers</t>
    </r>
  </si>
  <si>
    <t xml:space="preserve">deposits by other customers </t>
  </si>
  <si>
    <t xml:space="preserve"> Additional outflows</t>
  </si>
  <si>
    <t>collateral other than Level 1 assets collateral posted for derivatives</t>
  </si>
  <si>
    <t>Level 1 EHQ Covered Bonds assets collateral posted for derivatives</t>
  </si>
  <si>
    <t>material outflows due to deterioration of own credit quality</t>
  </si>
  <si>
    <t>outflows from derivatives</t>
  </si>
  <si>
    <t>short positions</t>
  </si>
  <si>
    <t>covered by collateralized SFT</t>
  </si>
  <si>
    <t>other</t>
  </si>
  <si>
    <t>callable excess collateral</t>
  </si>
  <si>
    <t>due collateral</t>
  </si>
  <si>
    <t>liquid asset collateral exchangable for non-liquid asset collateral</t>
  </si>
  <si>
    <t>loss of funding on structured financing activites</t>
  </si>
  <si>
    <t>structured financing instruments</t>
  </si>
  <si>
    <t>financing facilites</t>
  </si>
  <si>
    <t>assets borrowed on an unsecured basis</t>
  </si>
  <si>
    <t>internal netting of client´s positions</t>
  </si>
  <si>
    <t>Committed facilities</t>
  </si>
  <si>
    <t xml:space="preserve">credit facilities </t>
  </si>
  <si>
    <t>to retail customers</t>
  </si>
  <si>
    <t>to non-financial customers other than retail customers</t>
  </si>
  <si>
    <t>to credit institutions</t>
  </si>
  <si>
    <t xml:space="preserve">for funding promotional loans of retail customers </t>
  </si>
  <si>
    <t>for funding promotional loans of non-financial customers</t>
  </si>
  <si>
    <t>to regulated financial institutions other than credit institutions</t>
  </si>
  <si>
    <t>within a group  or an IPS if subject to preferential treatment</t>
  </si>
  <si>
    <t>within IPS or cooperative network if treated as liquid asset by the depositing institution</t>
  </si>
  <si>
    <t>to other financial customers</t>
  </si>
  <si>
    <t>liquidity facilities</t>
  </si>
  <si>
    <t>to personal investment companies</t>
  </si>
  <si>
    <t>620</t>
  </si>
  <si>
    <t xml:space="preserve">to SSPEs </t>
  </si>
  <si>
    <t>630</t>
  </si>
  <si>
    <t>to purchase assets other than securities from non-financial customers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</si>
  <si>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</si>
  <si>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</si>
  <si>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</si>
  <si>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</si>
  <si>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</si>
  <si>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</si>
  <si>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</si>
  <si>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</si>
  <si>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</si>
  <si>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Other products and services</t>
  </si>
  <si>
    <t>730</t>
  </si>
  <si>
    <t>740</t>
  </si>
  <si>
    <t>undrawn loans and advances to wholesale counterparties</t>
  </si>
  <si>
    <t>750</t>
  </si>
  <si>
    <t>mortgages that have been agreed but not yet drawn down</t>
  </si>
  <si>
    <t>760</t>
  </si>
  <si>
    <t>credit cards</t>
  </si>
  <si>
    <t>770</t>
  </si>
  <si>
    <t>overdrafts</t>
  </si>
  <si>
    <t>780</t>
  </si>
  <si>
    <t>planned outflows related to renewal or extension of new retail or wholesale loans</t>
  </si>
  <si>
    <t>the excess of funding to non-financial customers</t>
  </si>
  <si>
    <t>the excess of funding to retail customers</t>
  </si>
  <si>
    <t xml:space="preserve">the excess of funding to non financial corporates </t>
  </si>
  <si>
    <t>the excess of funding to sovereigns, MLDBs and PSEs</t>
  </si>
  <si>
    <t>the excess of funding to other legal entities</t>
  </si>
  <si>
    <t>850</t>
  </si>
  <si>
    <t>planned derivatives payables</t>
  </si>
  <si>
    <t>860</t>
  </si>
  <si>
    <t>trade finance off-balance sheet related products</t>
  </si>
  <si>
    <t>870</t>
  </si>
  <si>
    <t>others</t>
  </si>
  <si>
    <t>890</t>
  </si>
  <si>
    <r>
      <t>liabilities resulting from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operating expenses</t>
    </r>
  </si>
  <si>
    <t>900</t>
  </si>
  <si>
    <t xml:space="preserve">in the form of debt securities if not treated as retail deposits </t>
  </si>
  <si>
    <t>920</t>
  </si>
  <si>
    <t>930</t>
  </si>
  <si>
    <t>Counterparty is central bank</t>
  </si>
  <si>
    <t>940</t>
  </si>
  <si>
    <t>level 1  excl. EHQ Covered Bonds collateral</t>
  </si>
  <si>
    <t>950</t>
  </si>
  <si>
    <t>level 1  EHQ Covered Bonds collateral</t>
  </si>
  <si>
    <t>960</t>
  </si>
  <si>
    <t>level 2A collateral</t>
  </si>
  <si>
    <t>970</t>
  </si>
  <si>
    <t>level 2B asset-backed securities (residential or automobile, CQS1) collateral</t>
  </si>
  <si>
    <t>980</t>
  </si>
  <si>
    <t>level 2B covered bonds</t>
  </si>
  <si>
    <t>990</t>
  </si>
  <si>
    <t>level 2B asset-backed securities (commercial or individuals, Member State, CQS1) collateral</t>
  </si>
  <si>
    <t>1000</t>
  </si>
  <si>
    <t>other Level 2B assets collateral</t>
  </si>
  <si>
    <t>1010</t>
  </si>
  <si>
    <t>non-liquid assets collateral</t>
  </si>
  <si>
    <t>1020</t>
  </si>
  <si>
    <t>Counterparty is non-central bank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</si>
  <si>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</si>
  <si>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</si>
  <si>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</si>
  <si>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</si>
  <si>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</si>
  <si>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</si>
  <si>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</si>
  <si>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</si>
  <si>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</si>
  <si>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</si>
  <si>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</si>
  <si>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</si>
  <si>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</si>
  <si>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</si>
  <si>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</si>
  <si>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5</t>
  </si>
  <si>
    <t>6</t>
  </si>
  <si>
    <t>1180</t>
  </si>
  <si>
    <t>provided by credit institutions</t>
  </si>
  <si>
    <t>1190</t>
  </si>
  <si>
    <t>provided by financial customers other than credit institutions</t>
  </si>
  <si>
    <t>1200</t>
  </si>
  <si>
    <t>provided by sovereigns, central banks, MDBs and PSEs</t>
  </si>
  <si>
    <t>1210</t>
  </si>
  <si>
    <t>provided by other customers</t>
  </si>
  <si>
    <t>7</t>
  </si>
  <si>
    <t>1220</t>
  </si>
  <si>
    <t>1230</t>
  </si>
  <si>
    <t>1240</t>
  </si>
  <si>
    <t>1250</t>
  </si>
  <si>
    <t>1260</t>
  </si>
  <si>
    <t>8</t>
  </si>
  <si>
    <t>1270</t>
  </si>
  <si>
    <t>9</t>
  </si>
  <si>
    <t>1280</t>
  </si>
  <si>
    <t>10</t>
  </si>
  <si>
    <t>11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</si>
  <si>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</si>
  <si>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</si>
  <si>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</si>
  <si>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</si>
  <si>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</si>
  <si>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</si>
  <si>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</si>
  <si>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</si>
  <si>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</si>
  <si>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12</t>
  </si>
  <si>
    <t>1380</t>
  </si>
  <si>
    <t>13</t>
  </si>
  <si>
    <t>1390</t>
  </si>
  <si>
    <t>14</t>
  </si>
  <si>
    <t>Market value of collateral lent</t>
  </si>
  <si>
    <t>Liquidity value of collateral lent</t>
  </si>
  <si>
    <t>Market value of collateral borrowed</t>
  </si>
  <si>
    <t>Liquidity value of collateral borrowed</t>
  </si>
  <si>
    <t>Outflows</t>
  </si>
  <si>
    <t xml:space="preserve">Inflows subject to the 75% cap on inflows </t>
  </si>
  <si>
    <t>Inflows subject to the 90% cap on inflows</t>
  </si>
  <si>
    <t>Inflows exempted from the cap on inflows</t>
  </si>
  <si>
    <t>Totals for transactions in which Level 1 assets (excl. EHQ covered bonds) are lent and the following collateral is borrowed:</t>
  </si>
  <si>
    <t>Level 1 assets (excl. EHQ covered bonds)</t>
  </si>
  <si>
    <t>Level 1: extremely high quality covered bonds</t>
  </si>
  <si>
    <t>Level 2A assets</t>
  </si>
  <si>
    <t>Level 2B: asset-backed securities (residential or automobile, CQS1)</t>
  </si>
  <si>
    <t>Level 2B: high quality covered bonds</t>
  </si>
  <si>
    <t>Level 2B: asset-backed securities (commercial or individuals, Member State, CQS1)</t>
  </si>
  <si>
    <t>Other Level 2B</t>
  </si>
  <si>
    <t>Non-liquid assets</t>
  </si>
  <si>
    <t>Totals for transactions in which Level 1: extremely high quality covered bonds are lent and the following collateral is borrowed:</t>
  </si>
  <si>
    <t>1.2.3</t>
  </si>
  <si>
    <t>1.2.4</t>
  </si>
  <si>
    <t>1.2.5</t>
  </si>
  <si>
    <t>1.2.6</t>
  </si>
  <si>
    <t>1.2.7</t>
  </si>
  <si>
    <t>1.2.8</t>
  </si>
  <si>
    <t>Totals for transactions in which Level 2A assets are lent and the following collateral is borrowed:</t>
  </si>
  <si>
    <t>Totals for transactions in which Level 2B: asset-backed securities (residential or automobile, CQS1) are lent and the following collateral is borrowed: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</si>
  <si>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</si>
  <si>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</si>
  <si>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</si>
  <si>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</si>
  <si>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</si>
  <si>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</si>
  <si>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</si>
  <si>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</si>
  <si>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Totals for transactions in which Level 2B: high quality covered bonds are lent and the following collateral is borrowed: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</si>
  <si>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</si>
  <si>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</si>
  <si>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</si>
  <si>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</si>
  <si>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</si>
  <si>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</si>
  <si>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</si>
  <si>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</si>
  <si>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</si>
  <si>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Totals for transactions in which Level 2B: asset-backed securities (commercial or individuals, Member State, CQS1) are lent and the following collateral is borrowed: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</si>
  <si>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</si>
  <si>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</si>
  <si>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</si>
  <si>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</si>
  <si>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</si>
  <si>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</si>
  <si>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</si>
  <si>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</si>
  <si>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</t>
  </si>
  <si>
    <t>Totals for transactions in which Other Level 2B assets are lent and the following collateral is borrowed: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</si>
  <si>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</si>
  <si>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</si>
  <si>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</si>
  <si>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</si>
  <si>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</si>
  <si>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</si>
  <si>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</si>
  <si>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</si>
  <si>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</si>
  <si>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Totals for transactions in which Non-liquid assets are lent and the following collateral is borrowed: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</si>
  <si>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</si>
  <si>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</si>
  <si>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</si>
  <si>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</si>
  <si>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</si>
  <si>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</si>
  <si>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</si>
  <si>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</si>
  <si>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Total collateral swaps (all counterparties) where borrowed collateral has been used to cover short positions</t>
  </si>
  <si>
    <t xml:space="preserve">Total collateral swaps with intragroup counterparties </t>
  </si>
  <si>
    <t>C 76.00 - LIQUIDITY COVERAGE - CALCULATIONS</t>
  </si>
  <si>
    <t>Value / Percentage</t>
  </si>
  <si>
    <t>CALCULATIONS</t>
  </si>
  <si>
    <t>Numerator, denominator, ratio</t>
  </si>
  <si>
    <t>Numerator calculations</t>
  </si>
  <si>
    <t xml:space="preserve">L1 excl. EHQCB liquidity buffer (value according to Article 9): unadjusted </t>
  </si>
  <si>
    <t>L1 excl. EHQCB collateral 30 day outflows</t>
  </si>
  <si>
    <t>L1 excl. EHQCB collateral 30 day inflows</t>
  </si>
  <si>
    <t>Secured cash 30 day ouflows</t>
  </si>
  <si>
    <t>Secured cash 30 day inflows</t>
  </si>
  <si>
    <t>L1 EHQCB value according to Article 9: unadjusted</t>
  </si>
  <si>
    <t>L1 EHQCB collateral 30 day outflows</t>
  </si>
  <si>
    <t>L1 EHQCB collateral 30 day inflows</t>
  </si>
  <si>
    <t>L2A according to Article 9: unadjusted</t>
  </si>
  <si>
    <t>L2A collateral 30 day outflows</t>
  </si>
  <si>
    <t>L2A collateral 30 day inflows</t>
  </si>
  <si>
    <t>L2B according to Article 9: unadjusted</t>
  </si>
  <si>
    <t>L2B collateral 30 day outflows</t>
  </si>
  <si>
    <t>L2B collateral 30 day inflows</t>
  </si>
  <si>
    <t xml:space="preserve">Excess liquid asset amount </t>
  </si>
  <si>
    <t>Denominator calculations</t>
  </si>
  <si>
    <t>Total Outflows</t>
  </si>
  <si>
    <t>Fully Exempt Inflows</t>
  </si>
  <si>
    <t>Inflows Subject to 90% Cap</t>
  </si>
  <si>
    <t>Inflows Subject to 75% Cap</t>
  </si>
  <si>
    <t>Reduction for Fully Exempt Inflows</t>
  </si>
  <si>
    <t>Reduction for Inflows Subject to 90% Cap</t>
  </si>
  <si>
    <t>Reduction for Inflows Subject to 75% Cap</t>
  </si>
  <si>
    <t>Pillar 2</t>
  </si>
  <si>
    <t>15</t>
  </si>
  <si>
    <t>Outflows from unsecured transactions/deposits</t>
  </si>
  <si>
    <t>Outflows from secured lending and capital market-driven transactions</t>
  </si>
  <si>
    <t>Total outflows from collateral swaps</t>
  </si>
  <si>
    <t>Liquidity outflows to be netted by interdependent inflows</t>
  </si>
  <si>
    <t>Operational deposits maintained for clearing, custody, cash management or other comparable services in the context of an established operational relationship</t>
  </si>
  <si>
    <t>Intra group or IPS outflows</t>
  </si>
  <si>
    <t>FX outflows</t>
  </si>
  <si>
    <t>Total unadjusted level 1 assets</t>
  </si>
  <si>
    <t>Total unadjusted level 2 assets</t>
  </si>
  <si>
    <t>Liquidity buffer</t>
  </si>
  <si>
    <t>Net liquidity outflow</t>
  </si>
  <si>
    <t>Liquidity coverage ratio (%)</t>
  </si>
  <si>
    <t>Pillar 2 requirement as set out in Article 105 CRD</t>
  </si>
  <si>
    <t>20</t>
  </si>
  <si>
    <t>21</t>
  </si>
  <si>
    <t>26</t>
  </si>
  <si>
    <t>27</t>
  </si>
  <si>
    <t>1.2.3.1</t>
  </si>
  <si>
    <t>1.1.1.14</t>
  </si>
  <si>
    <t>of which: to financial customers</t>
  </si>
  <si>
    <t>of which: to non-financial customers</t>
  </si>
  <si>
    <t>of which: secured</t>
  </si>
  <si>
    <t>of which: credit facilities without preferential treatment</t>
  </si>
  <si>
    <t>of which: liquidity facilites without preferential treatment</t>
  </si>
  <si>
    <t>of which: operational deposits</t>
  </si>
  <si>
    <t>of which: non-operational deposits</t>
  </si>
  <si>
    <t>of which: liabilities in the form of debt securities if not treated as retail deposits</t>
  </si>
  <si>
    <t xml:space="preserve">Exempted from the cap on inflows </t>
  </si>
  <si>
    <t>monies due from non-financial customers (except for central banks)</t>
  </si>
  <si>
    <t>monies due from non-financial customers (except for central banks) not corresponding to principal repayment</t>
  </si>
  <si>
    <t>other monies due from non-financial customers (except for central banks)</t>
  </si>
  <si>
    <t>monies due from central banks and financial customers</t>
  </si>
  <si>
    <t>monies due from financial customers being classified as operational deposits</t>
  </si>
  <si>
    <t>monies due from financial customers being classified as operational deposits where the credit institution is able to establish a corresponding symmetrical inflow rate</t>
  </si>
  <si>
    <t>monies due from financial customers being classified as operational deposits where the credit institution is not able to establish a corresponding symmetrical inflow rate</t>
  </si>
  <si>
    <t>monies due from central banks and financial customers not being classified as operational deposits</t>
  </si>
  <si>
    <t>inflows corresponding to outflows in accordance with promotional loan commitments referred to in Article 31(9) of Commission delegated regulation (EU) 2015/61</t>
  </si>
  <si>
    <t>inflows from undrawn credit or liquidity facilities provided by members of a group or an institutional protection scheme where the competent authorities have granted permission to apply a higher inflow rate</t>
  </si>
  <si>
    <t>Monies due from non-financial customers (except for central banks)</t>
  </si>
  <si>
    <t>Monies due from financial customers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</si>
  <si>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</si>
  <si>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</si>
  <si>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of which collateral extended meets operational requirements</t>
  </si>
  <si>
    <t>1.2.1.1.1</t>
  </si>
  <si>
    <t>of which collateral received meets operational requirements</t>
  </si>
  <si>
    <t>1.2.1.2.1</t>
  </si>
  <si>
    <t>1.2.1.3.1</t>
  </si>
  <si>
    <t>1.2.1.4.1</t>
  </si>
  <si>
    <t>1.2.1.5.1</t>
  </si>
  <si>
    <t>1.2.1.6.1</t>
  </si>
  <si>
    <t>1.2.1.7.1</t>
  </si>
  <si>
    <t>1.2.2.1.1</t>
  </si>
  <si>
    <t>1.2.2.2.1</t>
  </si>
  <si>
    <t>1.2.2.3.1</t>
  </si>
  <si>
    <t>1.2.2.4.1</t>
  </si>
  <si>
    <t>1.2.2.5.1</t>
  </si>
  <si>
    <t>1.2.2.6.1</t>
  </si>
  <si>
    <t>1.2.2.7.1</t>
  </si>
  <si>
    <t>291</t>
  </si>
  <si>
    <t>301</t>
  </si>
  <si>
    <t>311</t>
  </si>
  <si>
    <t>321</t>
  </si>
  <si>
    <t>331</t>
  </si>
  <si>
    <t>341</t>
  </si>
  <si>
    <t xml:space="preserve">Currency </t>
  </si>
  <si>
    <t>035</t>
  </si>
  <si>
    <t>Excess operational deposits</t>
  </si>
  <si>
    <t>203</t>
  </si>
  <si>
    <t>204</t>
  </si>
  <si>
    <t>205</t>
  </si>
  <si>
    <t>206</t>
  </si>
  <si>
    <t>207</t>
  </si>
  <si>
    <t>912</t>
  </si>
  <si>
    <t>913</t>
  </si>
  <si>
    <t>914</t>
  </si>
  <si>
    <t>915</t>
  </si>
  <si>
    <t>916</t>
  </si>
  <si>
    <t>917</t>
  </si>
  <si>
    <t>918</t>
  </si>
  <si>
    <t>1.1.3.2.1</t>
  </si>
  <si>
    <t>1.1.3.2.2</t>
  </si>
  <si>
    <t>1.1.8.4</t>
  </si>
  <si>
    <t>1.1.8.4.1</t>
  </si>
  <si>
    <t>1.1.8.4.2</t>
  </si>
  <si>
    <t>1.1.8.4.3</t>
  </si>
  <si>
    <t>1.1.8.4.4</t>
  </si>
  <si>
    <t>1.1.8.5</t>
  </si>
  <si>
    <t>1.1.8.6</t>
  </si>
  <si>
    <t>945</t>
  </si>
  <si>
    <t>955</t>
  </si>
  <si>
    <t>965</t>
  </si>
  <si>
    <t>975</t>
  </si>
  <si>
    <t>985</t>
  </si>
  <si>
    <t>995</t>
  </si>
  <si>
    <t>1005</t>
  </si>
  <si>
    <t>1035</t>
  </si>
  <si>
    <t>1045</t>
  </si>
  <si>
    <t>1055</t>
  </si>
  <si>
    <t>1065</t>
  </si>
  <si>
    <t>1075</t>
  </si>
  <si>
    <t>1085</t>
  </si>
  <si>
    <t>1095</t>
  </si>
  <si>
    <t>Applicable weight</t>
  </si>
  <si>
    <t>265</t>
  </si>
  <si>
    <t>275</t>
  </si>
  <si>
    <t>285</t>
  </si>
  <si>
    <t>305</t>
  </si>
  <si>
    <t>315</t>
  </si>
  <si>
    <t>325</t>
  </si>
  <si>
    <t>335</t>
  </si>
  <si>
    <t>345</t>
  </si>
  <si>
    <t>1.1.4.1</t>
  </si>
  <si>
    <t>1.1.5.1</t>
  </si>
  <si>
    <t>1.1.6.1</t>
  </si>
  <si>
    <t>1.1.7.1</t>
  </si>
  <si>
    <t>1.1.8.1</t>
  </si>
  <si>
    <t>1.2.4.1</t>
  </si>
  <si>
    <t>1.2.5.1</t>
  </si>
  <si>
    <t>1.2.6.1</t>
  </si>
  <si>
    <t>1.2.7.1</t>
  </si>
  <si>
    <t>1.2.8.1</t>
  </si>
  <si>
    <t>1.3.1.1</t>
  </si>
  <si>
    <t>1.3.2.1</t>
  </si>
  <si>
    <t>1.3.3.1</t>
  </si>
  <si>
    <t>1.3.4.1</t>
  </si>
  <si>
    <t>1.3.5.1</t>
  </si>
  <si>
    <t>1.3.6.1</t>
  </si>
  <si>
    <t>1.3.7.1</t>
  </si>
  <si>
    <t>1.3.8.1</t>
  </si>
  <si>
    <t>1.4.1.1</t>
  </si>
  <si>
    <t>1.4.2.1</t>
  </si>
  <si>
    <t>1.4.3.1</t>
  </si>
  <si>
    <t>1.4.4.1</t>
  </si>
  <si>
    <t>1.4.5.1</t>
  </si>
  <si>
    <t>1.4.6.1</t>
  </si>
  <si>
    <t>1.4.7.1</t>
  </si>
  <si>
    <t>1.4.8.1</t>
  </si>
  <si>
    <t>1.5.1.1</t>
  </si>
  <si>
    <t>1.5.2.1</t>
  </si>
  <si>
    <t>1.5.3.1</t>
  </si>
  <si>
    <t>1.5.4.1</t>
  </si>
  <si>
    <t>1.5.5.1</t>
  </si>
  <si>
    <t>1.5.6.1</t>
  </si>
  <si>
    <t>1.5.7.1</t>
  </si>
  <si>
    <t>1.5.8.1</t>
  </si>
  <si>
    <t>1.6.1.1</t>
  </si>
  <si>
    <t>1.6.2.1</t>
  </si>
  <si>
    <t>1.6.3.1</t>
  </si>
  <si>
    <t>1.6.4.1</t>
  </si>
  <si>
    <t>1.6.5.1</t>
  </si>
  <si>
    <t>1.6.6.1</t>
  </si>
  <si>
    <t>1.6.7.1</t>
  </si>
  <si>
    <t>1.6.8.1</t>
  </si>
  <si>
    <t>1.7.1.1</t>
  </si>
  <si>
    <t>1.7.2.1</t>
  </si>
  <si>
    <t>1.7.3.1</t>
  </si>
  <si>
    <t>1.7.4.1</t>
  </si>
  <si>
    <t>1.7.5.1</t>
  </si>
  <si>
    <t>1.7.6.1</t>
  </si>
  <si>
    <t>1.7.7.1</t>
  </si>
  <si>
    <t>1.7.8.1</t>
  </si>
  <si>
    <t>1.8.1.1</t>
  </si>
  <si>
    <t>1.8.2.1</t>
  </si>
  <si>
    <t>1.8.3.1</t>
  </si>
  <si>
    <t>1.8.4.1</t>
  </si>
  <si>
    <t>1.8.5.1</t>
  </si>
  <si>
    <t>1.8.6.1</t>
  </si>
  <si>
    <t>1.8.7.1</t>
  </si>
  <si>
    <t>2.1</t>
  </si>
  <si>
    <t>2.1.1</t>
  </si>
  <si>
    <t>2.1.1.1</t>
  </si>
  <si>
    <t>2.1.2</t>
  </si>
  <si>
    <t>2.1.2.1</t>
  </si>
  <si>
    <t>2.1.3</t>
  </si>
  <si>
    <t>2.1.4</t>
  </si>
  <si>
    <t>2.2.4</t>
  </si>
  <si>
    <t>2.1.5</t>
  </si>
  <si>
    <t>2.1.6</t>
  </si>
  <si>
    <t>2.6</t>
  </si>
  <si>
    <t>2.1.7</t>
  </si>
  <si>
    <t>2.1.8</t>
  </si>
  <si>
    <t>2.2</t>
  </si>
  <si>
    <t>2.3</t>
  </si>
  <si>
    <t>2.4</t>
  </si>
  <si>
    <t>2.5</t>
  </si>
  <si>
    <t>2.7</t>
  </si>
  <si>
    <t>2.8</t>
  </si>
  <si>
    <t>2.1.3.1</t>
  </si>
  <si>
    <t>2.1.4.1</t>
  </si>
  <si>
    <t>2.1.5.1</t>
  </si>
  <si>
    <t>2.1.6.1</t>
  </si>
  <si>
    <t>2.1.7.1</t>
  </si>
  <si>
    <t>2.1.8.1</t>
  </si>
  <si>
    <t>2.2.1</t>
  </si>
  <si>
    <t>2.2.2</t>
  </si>
  <si>
    <t>2.2.3</t>
  </si>
  <si>
    <t>2.2.5</t>
  </si>
  <si>
    <t>2.2.6</t>
  </si>
  <si>
    <t>2.2.7</t>
  </si>
  <si>
    <t>2.2.8</t>
  </si>
  <si>
    <t>2.2.1.1</t>
  </si>
  <si>
    <t>2.2.2.1</t>
  </si>
  <si>
    <t>2.2.3.1</t>
  </si>
  <si>
    <t>2.2.4.1</t>
  </si>
  <si>
    <t>2.2.5.1</t>
  </si>
  <si>
    <t>2.2.6.1</t>
  </si>
  <si>
    <t>2.2.7.1</t>
  </si>
  <si>
    <t>2.2.8.1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</si>
  <si>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</si>
  <si>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</si>
  <si>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</si>
  <si>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</si>
  <si>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</si>
  <si>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</si>
  <si>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</si>
  <si>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</si>
  <si>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2.4.1</t>
  </si>
  <si>
    <t>2.4.2</t>
  </si>
  <si>
    <t>2.4.3</t>
  </si>
  <si>
    <t>2.4.4</t>
  </si>
  <si>
    <t>2.4.5</t>
  </si>
  <si>
    <t>2.4.6</t>
  </si>
  <si>
    <t>2.4.7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</si>
  <si>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</si>
  <si>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</si>
  <si>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</si>
  <si>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</si>
  <si>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</si>
  <si>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</si>
  <si>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</si>
  <si>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</si>
  <si>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</si>
  <si>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</si>
  <si>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</si>
  <si>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</si>
  <si>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</si>
  <si>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</si>
  <si>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</si>
  <si>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</si>
  <si>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</si>
  <si>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</si>
  <si>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</si>
  <si>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</si>
  <si>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</si>
  <si>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</si>
  <si>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</si>
  <si>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</si>
  <si>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2.8.1</t>
  </si>
  <si>
    <t>2.8.2</t>
  </si>
  <si>
    <t>2.8.3</t>
  </si>
  <si>
    <t>2.8.4</t>
  </si>
  <si>
    <t>2.8.5</t>
  </si>
  <si>
    <t>2.8.6</t>
  </si>
  <si>
    <t>2.8.7</t>
  </si>
  <si>
    <t>2.3.1.1</t>
  </si>
  <si>
    <t>2.3.2.1</t>
  </si>
  <si>
    <t>2.3.3.1</t>
  </si>
  <si>
    <t>2.3.4.1</t>
  </si>
  <si>
    <t>2.3.5.1</t>
  </si>
  <si>
    <t>2.3.6.1</t>
  </si>
  <si>
    <t>2.3.7.1</t>
  </si>
  <si>
    <t>2.3.8.1</t>
  </si>
  <si>
    <t>2.4.1.1</t>
  </si>
  <si>
    <t>2.4.2.1</t>
  </si>
  <si>
    <t>2.4.3.1</t>
  </si>
  <si>
    <t>2.4.4.1</t>
  </si>
  <si>
    <t>2.4.5.1</t>
  </si>
  <si>
    <t>2.4.6.1</t>
  </si>
  <si>
    <t>2.4.7.1</t>
  </si>
  <si>
    <t>2.5.1.1</t>
  </si>
  <si>
    <t>2.5.2.1</t>
  </si>
  <si>
    <t>2.5.3.1</t>
  </si>
  <si>
    <t>2.5.4.1</t>
  </si>
  <si>
    <t>2.5.5.1</t>
  </si>
  <si>
    <t>2.5.6.1</t>
  </si>
  <si>
    <t>2.5.7.1</t>
  </si>
  <si>
    <t>2.5.8.1</t>
  </si>
  <si>
    <t>2.6.1.1</t>
  </si>
  <si>
    <t>2.6.2.1</t>
  </si>
  <si>
    <t>2.6.3.1</t>
  </si>
  <si>
    <t>2.6.4.1</t>
  </si>
  <si>
    <t>2.6.5.1</t>
  </si>
  <si>
    <t>2.6.6.1</t>
  </si>
  <si>
    <t>2.6.7.1</t>
  </si>
  <si>
    <t>2.6.8.1</t>
  </si>
  <si>
    <t>2.7.1.1</t>
  </si>
  <si>
    <t>2.7.2.1</t>
  </si>
  <si>
    <t>2.7.3.1</t>
  </si>
  <si>
    <t>2.7.4.1</t>
  </si>
  <si>
    <t>2.7.5.1</t>
  </si>
  <si>
    <t>2.7.6.1</t>
  </si>
  <si>
    <t>2.7.7.1</t>
  </si>
  <si>
    <t>2.7.8.1</t>
  </si>
  <si>
    <t>2.8.1.1</t>
  </si>
  <si>
    <t>2.8.2.1</t>
  </si>
  <si>
    <t>2.8.3.1</t>
  </si>
  <si>
    <t>2.8.4.1</t>
  </si>
  <si>
    <t>2.8.5.1</t>
  </si>
  <si>
    <t>2.8.6.1</t>
  </si>
  <si>
    <t>C 77.00</t>
  </si>
  <si>
    <t>PART VI - PERIMETER OF CONSOLIDATION</t>
  </si>
  <si>
    <t>Of which collateral swapped meets operational requirements</t>
  </si>
  <si>
    <t>TOTAL COLLATERAL SWAPS (counterparty is central bank)</t>
  </si>
  <si>
    <t>1.1.7.3</t>
  </si>
  <si>
    <t>Other liabilities and due commitments</t>
  </si>
  <si>
    <t>885</t>
  </si>
  <si>
    <t>271</t>
  </si>
  <si>
    <t>281</t>
  </si>
  <si>
    <t>269</t>
  </si>
  <si>
    <t>279</t>
  </si>
  <si>
    <t>289</t>
  </si>
  <si>
    <t>299</t>
  </si>
  <si>
    <t>309</t>
  </si>
  <si>
    <t>319</t>
  </si>
  <si>
    <t>329</t>
  </si>
  <si>
    <t>339</t>
  </si>
  <si>
    <t>287</t>
  </si>
  <si>
    <t>293</t>
  </si>
  <si>
    <t>317</t>
  </si>
  <si>
    <t>267</t>
  </si>
  <si>
    <t>273</t>
  </si>
  <si>
    <t>277</t>
  </si>
  <si>
    <t>283</t>
  </si>
  <si>
    <t>295</t>
  </si>
  <si>
    <t>297</t>
  </si>
  <si>
    <t>303</t>
  </si>
  <si>
    <t>307</t>
  </si>
  <si>
    <t>313</t>
  </si>
  <si>
    <t>323</t>
  </si>
  <si>
    <t>327</t>
  </si>
  <si>
    <t>333</t>
  </si>
  <si>
    <t>337</t>
  </si>
  <si>
    <t>343</t>
  </si>
  <si>
    <t xml:space="preserve">Inflows from secured lending and capital market-driven transactions </t>
  </si>
  <si>
    <t>263</t>
  </si>
  <si>
    <t>1.2.1.1.1.1</t>
  </si>
  <si>
    <t>1.2.1.1.2</t>
  </si>
  <si>
    <t>1.2.1.1.2.1</t>
  </si>
  <si>
    <t>1.2.1.1.3</t>
  </si>
  <si>
    <t>1.2.1.1.3.1</t>
  </si>
  <si>
    <t>1.2.1.1.4</t>
  </si>
  <si>
    <t>1.2.1.1.4.1</t>
  </si>
  <si>
    <t>1.2.1.1.5</t>
  </si>
  <si>
    <t>1.2.1.1.5.1</t>
  </si>
  <si>
    <t>1.2.1.1.6</t>
  </si>
  <si>
    <t>1.2.1.1.6.1</t>
  </si>
  <si>
    <t>1.2.1.1.7</t>
  </si>
  <si>
    <t>1.2.1.1.7.1</t>
  </si>
  <si>
    <t>1.2.1.3.2</t>
  </si>
  <si>
    <t>1.2.2.1.2</t>
  </si>
  <si>
    <t>1.2.2.1.1.1</t>
  </si>
  <si>
    <t>1.2.2.1.3</t>
  </si>
  <si>
    <t>1.2.2.1.2.1</t>
  </si>
  <si>
    <t>1.2.2.1.3.1</t>
  </si>
  <si>
    <t>1.2.2.1.4</t>
  </si>
  <si>
    <t>1.2.2.1.4.1</t>
  </si>
  <si>
    <t>1.2.2.1.5</t>
  </si>
  <si>
    <t>1.2.2.1.5.1</t>
  </si>
  <si>
    <t>1.2.2.1.6</t>
  </si>
  <si>
    <t>1.2.2.1.6.1</t>
  </si>
  <si>
    <t>1.2.2.1.7</t>
  </si>
  <si>
    <t>1.2.2.1.7.1</t>
  </si>
  <si>
    <t>1.2.2.3.2</t>
  </si>
  <si>
    <t>1.2.2.3.3</t>
  </si>
  <si>
    <t>TOTAL COLLATERAL SWAPS (counterparty is non-central bank)</t>
  </si>
  <si>
    <t>1345</t>
  </si>
  <si>
    <t>4.7</t>
  </si>
  <si>
    <t>of which: excess operational deposits</t>
  </si>
  <si>
    <t>Level 2B collateral not already captured in section 1.2.2.4, 1.2.2.5 or 1.2.2.6</t>
  </si>
  <si>
    <t>6.1</t>
  </si>
  <si>
    <t>of which: secured by L2B</t>
  </si>
  <si>
    <t>of which: secured by L2A</t>
  </si>
  <si>
    <t>of which: secured by L1 EHQCB</t>
  </si>
  <si>
    <t>6.2</t>
  </si>
  <si>
    <t>6.3</t>
  </si>
  <si>
    <t>6.4</t>
  </si>
  <si>
    <t>of which: secured by L1 excl. EHQCB</t>
  </si>
  <si>
    <t>4.1</t>
  </si>
  <si>
    <t>4.2</t>
  </si>
  <si>
    <t>4.3</t>
  </si>
  <si>
    <t>4.4</t>
  </si>
  <si>
    <t>Secured funding waived from Article 17 (2) and (3)</t>
  </si>
  <si>
    <t>Secured lending waived from Article 17 (2) and (3)</t>
  </si>
  <si>
    <t>Type of entity</t>
  </si>
  <si>
    <t>Collateral swaps waived from Article 17 (2) and (3)</t>
  </si>
  <si>
    <t>of which: collateral borrowed is L1 excl. EHQCB</t>
  </si>
  <si>
    <t>of which: collateral borrowed is L1 EHQCB</t>
  </si>
  <si>
    <t>of which: collateral borrowed is L2A</t>
  </si>
  <si>
    <t>of which: collateral borrowed is L2B</t>
  </si>
  <si>
    <t>of which: collateral lent is L1 excl. EHQCB</t>
  </si>
  <si>
    <t>of which: collateral lent is L1 EHQCB</t>
  </si>
  <si>
    <t>of which: collateral lent is L2A</t>
  </si>
  <si>
    <t>of which: collateral lent is L2B</t>
  </si>
  <si>
    <t>2.4.8</t>
  </si>
  <si>
    <t>2.4.8.1</t>
  </si>
  <si>
    <t>2.8.7.1</t>
  </si>
  <si>
    <t>2.8.8</t>
  </si>
  <si>
    <t>Name</t>
  </si>
  <si>
    <t>LEI code</t>
  </si>
  <si>
    <t>Country code</t>
  </si>
  <si>
    <t>Code</t>
  </si>
  <si>
    <t>deposits exempted from the calculation of outflows</t>
  </si>
  <si>
    <t xml:space="preserve">C 77.00 - LIQUIDITY COVERAGE - PERIMETER </t>
  </si>
  <si>
    <t xml:space="preserve">LIQUIDITY COVERAGE - PERIMETER </t>
  </si>
  <si>
    <t>4.5</t>
  </si>
  <si>
    <t>of which: secured by non-liquid assets</t>
  </si>
  <si>
    <t>6.5</t>
  </si>
  <si>
    <t>Parent or subsidiary</t>
  </si>
  <si>
    <t>005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</si>
  <si>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</si>
  <si>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</si>
  <si>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</si>
  <si>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</si>
  <si>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</si>
  <si>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</si>
  <si>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</si>
  <si>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</si>
  <si>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</si>
  <si>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</si>
  <si>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</si>
  <si>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</si>
  <si>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</si>
  <si>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</si>
  <si>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</si>
  <si>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</si>
  <si>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</si>
  <si>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</si>
  <si>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</si>
  <si>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</si>
  <si>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</si>
  <si>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</si>
  <si>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</si>
  <si>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</si>
  <si>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</si>
  <si>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</si>
  <si>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</si>
  <si>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</si>
  <si>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</si>
  <si>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</si>
  <si>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</si>
  <si>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</si>
  <si>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</si>
  <si>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</si>
  <si>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</si>
  <si>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</si>
  <si>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</si>
  <si>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</si>
  <si>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</si>
  <si>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</si>
  <si>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</si>
  <si>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</si>
  <si>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</si>
  <si>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</si>
  <si>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</si>
  <si>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</si>
  <si>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</si>
  <si>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</si>
  <si>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</si>
  <si>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</si>
  <si>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</si>
  <si>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</si>
  <si>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</si>
  <si>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</si>
  <si>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</si>
  <si>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</si>
  <si>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</si>
  <si>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</si>
  <si>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</si>
  <si>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</si>
  <si>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</si>
  <si>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</si>
  <si>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</si>
  <si>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</si>
  <si>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</si>
  <si>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</si>
  <si>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</si>
  <si>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</si>
  <si>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</si>
  <si>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</si>
  <si>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</si>
  <si>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</si>
  <si>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</si>
  <si>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</si>
  <si>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</si>
  <si>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</si>
  <si>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</si>
  <si>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</si>
  <si>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</si>
  <si>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</si>
  <si>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</si>
  <si>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</si>
  <si>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</si>
  <si>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</si>
  <si>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</si>
  <si>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</si>
  <si>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</si>
  <si>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</si>
  <si>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</si>
  <si>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</si>
  <si>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</si>
  <si>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</si>
  <si>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</si>
  <si>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</si>
  <si>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</si>
  <si>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</si>
  <si>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</si>
  <si>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</si>
  <si>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</si>
  <si>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</si>
  <si>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</si>
  <si>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</si>
  <si>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</si>
  <si>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</si>
  <si>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</si>
  <si>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</si>
  <si>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</si>
  <si>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</si>
  <si>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</si>
  <si>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</si>
  <si>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</si>
  <si>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</si>
  <si>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</si>
  <si>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</si>
  <si>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</si>
  <si>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</si>
  <si>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</si>
  <si>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</si>
  <si>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</si>
  <si>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</si>
  <si>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</si>
  <si>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</si>
  <si>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</si>
  <si>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</si>
  <si>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</si>
  <si>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</si>
  <si>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</si>
  <si>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</si>
  <si>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</si>
  <si>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</si>
  <si>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</si>
  <si>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</si>
  <si>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</si>
  <si>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</si>
  <si>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</si>
  <si>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</si>
  <si>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</si>
  <si>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</si>
  <si>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</si>
  <si>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</si>
  <si>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</si>
  <si>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</si>
  <si>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</si>
  <si>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</si>
  <si>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</si>
  <si>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</si>
  <si>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1870</t>
  </si>
  <si>
    <t>1880</t>
  </si>
  <si>
    <t>1890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</si>
  <si>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</si>
  <si>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</si>
  <si>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</si>
  <si>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</si>
  <si>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</si>
  <si>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</si>
  <si>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</si>
  <si>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</si>
  <si>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</si>
  <si>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</si>
  <si>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</si>
  <si>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</si>
  <si>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</si>
  <si>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</si>
  <si>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</si>
  <si>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</si>
  <si>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</si>
  <si>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</si>
  <si>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</si>
  <si>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</si>
  <si>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</si>
  <si>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</si>
  <si>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</si>
  <si>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</si>
  <si>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</si>
  <si>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</si>
  <si>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</si>
  <si>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</si>
  <si>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</si>
  <si>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</si>
  <si>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</si>
  <si>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</si>
  <si>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</si>
  <si>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</si>
  <si>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</si>
  <si>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</si>
  <si>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</si>
  <si>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</si>
  <si>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</si>
  <si>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</si>
  <si>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</si>
  <si>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</si>
  <si>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</si>
  <si>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</si>
  <si>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</si>
  <si>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</si>
  <si>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</si>
  <si>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</si>
  <si>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</si>
  <si>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</si>
  <si>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</si>
  <si>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</si>
  <si>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</si>
  <si>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</si>
  <si>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</si>
  <si>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</si>
  <si>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</si>
  <si>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</si>
  <si>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</si>
  <si>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</si>
  <si>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</si>
  <si>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</si>
  <si>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</si>
  <si>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>2530</t>
  </si>
  <si>
    <t>2540</t>
  </si>
  <si>
    <t>2550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</si>
  <si>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</si>
  <si>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</si>
  <si>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</si>
  <si>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</si>
  <si>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</si>
  <si>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</si>
  <si>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</si>
  <si>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</si>
  <si>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</si>
  <si>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</si>
  <si>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</si>
  <si>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</si>
  <si>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</si>
  <si>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</si>
  <si>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</si>
  <si>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</si>
  <si>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</si>
  <si>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C 75.01</t>
  </si>
  <si>
    <t>Uncommitted funding facilities</t>
  </si>
  <si>
    <t>4.9</t>
  </si>
  <si>
    <t>impact of an adverse market scenario on derivatives transactions</t>
  </si>
  <si>
    <t>1.1.1.3.1</t>
  </si>
  <si>
    <t>1.1.1.3.2</t>
  </si>
  <si>
    <t>1.1.4.2</t>
  </si>
  <si>
    <t>1.1.4.3</t>
  </si>
  <si>
    <t>1.1.4.3.1</t>
  </si>
  <si>
    <t>1.1.4.3.2</t>
  </si>
  <si>
    <t>1.1.5.2</t>
  </si>
  <si>
    <t>1.1.5.3</t>
  </si>
  <si>
    <t>1.1.5.4</t>
  </si>
  <si>
    <t>1.1.5.5</t>
  </si>
  <si>
    <t>1.1.5.6</t>
  </si>
  <si>
    <t>1.1.5.6.1</t>
  </si>
  <si>
    <t>1.1.5.6.2</t>
  </si>
  <si>
    <t>1.1.5.7</t>
  </si>
  <si>
    <t>1.1.5.8</t>
  </si>
  <si>
    <t>1.1.5.9</t>
  </si>
  <si>
    <t>1.1.5.10</t>
  </si>
  <si>
    <t>1.1.5.10.1</t>
  </si>
  <si>
    <t>1.1.5.10.2</t>
  </si>
  <si>
    <t>1.1.5.11</t>
  </si>
  <si>
    <t>1.1.6.1.1</t>
  </si>
  <si>
    <t>1.1.6.1.2</t>
  </si>
  <si>
    <t>1.1.6.1.3</t>
  </si>
  <si>
    <t>1.1.6.1.3.1</t>
  </si>
  <si>
    <t>1.1.6.1.3.2</t>
  </si>
  <si>
    <t>1.1.6.1.3.3</t>
  </si>
  <si>
    <t>1.1.6.1.4</t>
  </si>
  <si>
    <t>1.1.6.1.5</t>
  </si>
  <si>
    <t>1.1.6.1.6</t>
  </si>
  <si>
    <t>1.1.6.1.7</t>
  </si>
  <si>
    <t>1.1.6.2</t>
  </si>
  <si>
    <t>1.1.6.2.1</t>
  </si>
  <si>
    <t>1.1.6.2.2</t>
  </si>
  <si>
    <t>1.1.6.2.3</t>
  </si>
  <si>
    <t>1.1.6.2.4</t>
  </si>
  <si>
    <t>1.1.6.2.4.1</t>
  </si>
  <si>
    <t>1.1.6.2.4.2</t>
  </si>
  <si>
    <t>1.1.6.2.5</t>
  </si>
  <si>
    <t>1.1.6.2.5.1</t>
  </si>
  <si>
    <t>1.1.6.2.5.2</t>
  </si>
  <si>
    <t>1.1.6.2.5.3</t>
  </si>
  <si>
    <t>1.1.6.2.6</t>
  </si>
  <si>
    <t>1.1.6.2.7</t>
  </si>
  <si>
    <t>1.1.6.2.8</t>
  </si>
  <si>
    <t>1.1.7.2</t>
  </si>
  <si>
    <t>1.1.7.4</t>
  </si>
  <si>
    <t>1.1.7.5</t>
  </si>
  <si>
    <t>1.1.7.6</t>
  </si>
  <si>
    <t>1.1.7.7</t>
  </si>
  <si>
    <t>1.1.7.8</t>
  </si>
  <si>
    <t>1.1.7.9</t>
  </si>
  <si>
    <t>1.1.8.2</t>
  </si>
  <si>
    <r>
      <rPr>
        <b/>
        <sz val="11"/>
        <rFont val="Verdana"/>
        <family val="2"/>
      </rPr>
      <t>2</t>
    </r>
  </si>
  <si>
    <t>3.1</t>
  </si>
  <si>
    <t>3.2</t>
  </si>
  <si>
    <t>3.3</t>
  </si>
  <si>
    <t>3.4</t>
  </si>
  <si>
    <r>
      <t>4.8</t>
    </r>
  </si>
  <si>
    <t>1.1.10</t>
  </si>
  <si>
    <t>loans with an undefined contractual end date</t>
  </si>
  <si>
    <t>1.1.9</t>
  </si>
  <si>
    <r>
      <t>1.1.11</t>
    </r>
  </si>
  <si>
    <t>3.5</t>
  </si>
  <si>
    <t>2730</t>
  </si>
  <si>
    <t>2740</t>
  </si>
  <si>
    <t>C 75.01 - LIQUIDITY COVERAGE - COLLATERAL SWAPS</t>
  </si>
  <si>
    <r>
      <t>L1 excl. EHQCB "adjusted amount</t>
    </r>
    <r>
      <rPr>
        <sz val="11"/>
        <rFont val="Verdana"/>
        <family val="2"/>
      </rPr>
      <t xml:space="preserve">" </t>
    </r>
  </si>
  <si>
    <r>
      <t>L1 EHQCB "adjusted amount</t>
    </r>
    <r>
      <rPr>
        <sz val="11"/>
        <rFont val="Verdana"/>
        <family val="2"/>
      </rPr>
      <t xml:space="preserve">" </t>
    </r>
  </si>
  <si>
    <r>
      <t>L2A "adjusted amount</t>
    </r>
    <r>
      <rPr>
        <sz val="11"/>
        <rFont val="Verdana"/>
        <family val="2"/>
      </rPr>
      <t xml:space="preserve">" </t>
    </r>
  </si>
  <si>
    <r>
      <t>L2B "adjusted amount</t>
    </r>
    <r>
      <rPr>
        <sz val="11"/>
        <rFont val="Verdana"/>
        <family val="2"/>
      </rPr>
      <t>"</t>
    </r>
  </si>
  <si>
    <t>32</t>
  </si>
  <si>
    <t>31</t>
  </si>
  <si>
    <t>24</t>
  </si>
  <si>
    <t>25</t>
  </si>
  <si>
    <t>28</t>
  </si>
  <si>
    <t>29</t>
  </si>
  <si>
    <t>30</t>
  </si>
  <si>
    <t>16</t>
  </si>
  <si>
    <t>17</t>
  </si>
  <si>
    <t>18</t>
  </si>
  <si>
    <t>19</t>
  </si>
  <si>
    <t>22</t>
  </si>
  <si>
    <t>23</t>
  </si>
  <si>
    <t>485</t>
  </si>
  <si>
    <t xml:space="preserve">Deposits by network member with central institution (obligated investment)  </t>
  </si>
  <si>
    <t>LB = Z</t>
  </si>
  <si>
    <t>NLO</t>
  </si>
  <si>
    <t>LCR = LB / NLO</t>
  </si>
  <si>
    <t>A = from Template C 72.00 of Annex XXIV</t>
  </si>
  <si>
    <t>D = from Template C 73.00 of Annex XXIV</t>
  </si>
  <si>
    <t>E = from Template C 74.00 of Annex XXIV</t>
  </si>
  <si>
    <t xml:space="preserve">F = A-B+C-D+E </t>
  </si>
  <si>
    <t>G = from Template C 72.00 of Annex XXIV</t>
  </si>
  <si>
    <t>J = G-H+I</t>
  </si>
  <si>
    <t>M = from Template C 72.00 of Annex XXIV</t>
  </si>
  <si>
    <t>P = M-N+O</t>
  </si>
  <si>
    <t>S = from Template C 72.00 of Annex XXIV</t>
  </si>
  <si>
    <t>V = S-T+U</t>
  </si>
  <si>
    <t>Z = (A+G+M+S) - MIN(A+G+M+S, Y)</t>
  </si>
  <si>
    <t>Y =(F+J+P+V) - MIN ((F+J+P+V, 100/30*F, 100/60*(F+J), 100/85(F+J+P))</t>
  </si>
  <si>
    <r>
      <t xml:space="preserve">0070
</t>
    </r>
    <r>
      <rPr>
        <sz val="10"/>
        <rFont val="Verdana"/>
        <family val="2"/>
      </rPr>
      <t>0070 = 0030 x 0060</t>
    </r>
  </si>
  <si>
    <t>TO = from Template C 73.00 of Annex XXIV</t>
  </si>
  <si>
    <t>FEI = from Template C 74.00 of Annex XXIV</t>
  </si>
  <si>
    <t>IHC = from Template C 74.00 of Annex XXIV</t>
  </si>
  <si>
    <t>IC = from from Template C 74.00 of Annex XXIV</t>
  </si>
  <si>
    <t>RFEI = MIN (FEI, TO)</t>
  </si>
  <si>
    <t>RIHC = MIN (IHC, 0.9*MAX(TO-FEI, 0))</t>
  </si>
  <si>
    <t>RIC = MIN (IC, 0.75*MAX(TO-FEI-IHC/0.9, 0))</t>
  </si>
  <si>
    <t>NLO = TO-RFEI-RIHC-RIC</t>
  </si>
  <si>
    <t>EN
ANNEX VIII</t>
  </si>
  <si>
    <t>Notes</t>
  </si>
  <si>
    <t>B = from Template C 72.00, C 74.00 &amp; C 75.01 of Annex XXIV</t>
  </si>
  <si>
    <t>C = from Template C 73.00 &amp; C 75.01 of Annex XXIV</t>
  </si>
  <si>
    <t>H = from Template C 72.00, C 74.00 &amp; C 75.01 of Annex XXIV</t>
  </si>
  <si>
    <t>I = from Template C 73.00 &amp; C 75.01 of Annex XXIV</t>
  </si>
  <si>
    <t>N = from Template C 72.00, C 74.00 &amp; C 75.01 of Annex XXIV</t>
  </si>
  <si>
    <t>O = from Template C 73.00 &amp; C 75.01 of Annex XXIV</t>
  </si>
  <si>
    <t>T = from Template C 72.00, C 74.00 &amp; C 75.01 of Annex XXIV</t>
  </si>
  <si>
    <t>U = from Template C 73.00 &amp; C 75.01 of Annex XXIV</t>
  </si>
  <si>
    <t>201</t>
  </si>
  <si>
    <r>
      <t xml:space="preserve">0080
</t>
    </r>
    <r>
      <rPr>
        <sz val="10"/>
        <rFont val="Verdana"/>
        <family val="2"/>
      </rPr>
      <t>0080 = 0010 x 0060</t>
    </r>
  </si>
  <si>
    <r>
      <t xml:space="preserve">0090
</t>
    </r>
    <r>
      <rPr>
        <sz val="10"/>
        <rFont val="Verdana"/>
        <family val="2"/>
      </rPr>
      <t>0090 = 0010 x 0060</t>
    </r>
  </si>
  <si>
    <r>
      <t xml:space="preserve">0100
</t>
    </r>
    <r>
      <rPr>
        <sz val="10"/>
        <rFont val="Verdana"/>
        <family val="2"/>
      </rPr>
      <t>0100 = 0010 x 0060</t>
    </r>
  </si>
  <si>
    <t>091</t>
  </si>
  <si>
    <t>131</t>
  </si>
  <si>
    <t>191</t>
  </si>
  <si>
    <t>251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</si>
</sst>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;[Red]\-#,##0.0\ "/>
    <numFmt numFmtId="187" formatCode="#,##0.00_ ;[Red]\-#,##0.00\ "/>
    <numFmt numFmtId="188" formatCode="#,##0.000_ ;[Red]\-#,##0.000\ "/>
    <numFmt numFmtId="189" formatCode="0.000"/>
    <numFmt numFmtId="190" formatCode="0.0000"/>
    <numFmt numFmtId="19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trike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trike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Verdana"/>
      <family val="2"/>
    </font>
    <font>
      <b/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hair"/>
      <right style="medium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medium"/>
      <top style="hair"/>
      <bottom style="medium"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 style="mediumDashed"/>
    </border>
    <border>
      <left style="thin"/>
      <right style="medium"/>
      <top style="hair"/>
      <bottom style="hair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thin"/>
      <top/>
      <bottom style="medium"/>
    </border>
    <border>
      <left style="thin"/>
      <right style="thin"/>
      <top style="mediumDashed"/>
      <bottom style="mediumDashed"/>
    </border>
    <border>
      <left style="thin"/>
      <right style="medium"/>
      <top/>
      <bottom/>
    </border>
    <border>
      <left/>
      <right style="thin"/>
      <top style="thin"/>
      <bottom style="mediumDashed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 style="hair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1">
    <xf numFmtId="0" fontId="0" fillId="0" borderId="0" xfId="0" applyFont="1" applyAlignment="1">
      <alignment/>
    </xf>
    <xf numFmtId="0" fontId="2" fillId="33" borderId="0" xfId="57" applyFont="1" applyFill="1" applyAlignment="1">
      <alignment vertical="center"/>
      <protection/>
    </xf>
    <xf numFmtId="0" fontId="2" fillId="33" borderId="0" xfId="57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57" applyFont="1" applyFill="1" applyBorder="1" applyAlignment="1">
      <alignment vertical="center"/>
      <protection/>
    </xf>
    <xf numFmtId="0" fontId="3" fillId="33" borderId="0" xfId="57" applyFont="1" applyFill="1" applyAlignment="1">
      <alignment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2" fillId="33" borderId="0" xfId="57" applyFont="1" applyFill="1" applyAlignment="1">
      <alignment horizontal="center" vertical="center"/>
      <protection/>
    </xf>
    <xf numFmtId="49" fontId="9" fillId="34" borderId="11" xfId="56" applyNumberFormat="1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horizontal="left" vertical="center" wrapText="1"/>
    </xf>
    <xf numFmtId="49" fontId="9" fillId="34" borderId="12" xfId="56" applyNumberFormat="1" applyFont="1" applyFill="1" applyBorder="1" applyAlignment="1">
      <alignment horizontal="center" vertical="center"/>
      <protection/>
    </xf>
    <xf numFmtId="0" fontId="2" fillId="34" borderId="12" xfId="0" applyFont="1" applyFill="1" applyBorder="1" applyAlignment="1">
      <alignment horizontal="left" vertical="center" wrapText="1"/>
    </xf>
    <xf numFmtId="49" fontId="2" fillId="33" borderId="12" xfId="56" applyNumberFormat="1" applyFont="1" applyFill="1" applyBorder="1" applyAlignment="1">
      <alignment horizontal="center" vertical="center"/>
      <protection/>
    </xf>
    <xf numFmtId="49" fontId="2" fillId="34" borderId="12" xfId="56" applyNumberFormat="1" applyFont="1" applyFill="1" applyBorder="1" applyAlignment="1">
      <alignment horizontal="center" vertical="center"/>
      <protection/>
    </xf>
    <xf numFmtId="2" fontId="2" fillId="34" borderId="12" xfId="56" applyNumberFormat="1" applyFont="1" applyFill="1" applyBorder="1" applyAlignment="1">
      <alignment horizontal="center" vertical="center"/>
      <protection/>
    </xf>
    <xf numFmtId="180" fontId="2" fillId="34" borderId="12" xfId="60" applyNumberFormat="1" applyFont="1" applyFill="1" applyBorder="1" applyAlignment="1">
      <alignment horizontal="center" vertical="center"/>
    </xf>
    <xf numFmtId="49" fontId="2" fillId="34" borderId="13" xfId="56" applyNumberFormat="1" applyFont="1" applyFill="1" applyBorder="1" applyAlignment="1">
      <alignment horizontal="center" vertical="center"/>
      <protection/>
    </xf>
    <xf numFmtId="180" fontId="2" fillId="34" borderId="13" xfId="60" applyNumberFormat="1" applyFont="1" applyFill="1" applyBorder="1" applyAlignment="1">
      <alignment horizontal="center" vertical="center"/>
    </xf>
    <xf numFmtId="49" fontId="2" fillId="33" borderId="14" xfId="56" applyNumberFormat="1" applyFont="1" applyFill="1" applyBorder="1" applyAlignment="1">
      <alignment horizontal="center" vertical="center"/>
      <protection/>
    </xf>
    <xf numFmtId="49" fontId="2" fillId="34" borderId="14" xfId="56" applyNumberFormat="1" applyFont="1" applyFill="1" applyBorder="1" applyAlignment="1">
      <alignment horizontal="center" vertical="center"/>
      <protection/>
    </xf>
    <xf numFmtId="2" fontId="2" fillId="34" borderId="14" xfId="56" applyNumberFormat="1" applyFont="1" applyFill="1" applyBorder="1" applyAlignment="1">
      <alignment horizontal="center" vertical="center"/>
      <protection/>
    </xf>
    <xf numFmtId="49" fontId="2" fillId="33" borderId="13" xfId="56" applyNumberFormat="1" applyFont="1" applyFill="1" applyBorder="1" applyAlignment="1">
      <alignment horizontal="center" vertical="center"/>
      <protection/>
    </xf>
    <xf numFmtId="2" fontId="2" fillId="34" borderId="13" xfId="56" applyNumberFormat="1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/>
    </xf>
    <xf numFmtId="0" fontId="12" fillId="0" borderId="0" xfId="55" applyFont="1" applyBorder="1" applyAlignment="1">
      <alignment horizontal="left" vertical="center"/>
      <protection/>
    </xf>
    <xf numFmtId="0" fontId="55" fillId="0" borderId="0" xfId="0" applyFont="1" applyAlignment="1">
      <alignment/>
    </xf>
    <xf numFmtId="0" fontId="14" fillId="0" borderId="0" xfId="55" applyFont="1" applyBorder="1" applyAlignment="1">
      <alignment horizontal="left" vertical="center"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center" vertical="center"/>
      <protection/>
    </xf>
    <xf numFmtId="0" fontId="14" fillId="0" borderId="15" xfId="55" applyFont="1" applyBorder="1" applyAlignment="1">
      <alignment horizontal="center" vertical="center"/>
      <protection/>
    </xf>
    <xf numFmtId="0" fontId="14" fillId="0" borderId="15" xfId="55" applyFont="1" applyBorder="1" applyAlignment="1">
      <alignment horizontal="left" vertical="center"/>
      <protection/>
    </xf>
    <xf numFmtId="0" fontId="13" fillId="33" borderId="15" xfId="55" applyFont="1" applyFill="1" applyBorder="1" applyAlignment="1">
      <alignment horizontal="left" vertical="center"/>
      <protection/>
    </xf>
    <xf numFmtId="0" fontId="14" fillId="0" borderId="16" xfId="55" applyFont="1" applyBorder="1" applyAlignment="1">
      <alignment horizontal="center" vertical="center"/>
      <protection/>
    </xf>
    <xf numFmtId="0" fontId="14" fillId="33" borderId="16" xfId="55" applyFont="1" applyFill="1" applyBorder="1" applyAlignment="1">
      <alignment horizontal="left" vertical="center"/>
      <protection/>
    </xf>
    <xf numFmtId="0" fontId="13" fillId="33" borderId="16" xfId="55" applyFont="1" applyFill="1" applyBorder="1" applyAlignment="1">
      <alignment horizontal="left"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0" fontId="7" fillId="34" borderId="17" xfId="56" applyFont="1" applyFill="1" applyBorder="1" applyAlignment="1">
      <alignment horizontal="center" vertical="center" wrapText="1"/>
      <protection/>
    </xf>
    <xf numFmtId="0" fontId="7" fillId="34" borderId="18" xfId="56" applyFont="1" applyFill="1" applyBorder="1" applyAlignment="1">
      <alignment horizontal="center" vertical="center" wrapText="1"/>
      <protection/>
    </xf>
    <xf numFmtId="0" fontId="8" fillId="34" borderId="10" xfId="56" applyFont="1" applyFill="1" applyBorder="1" applyAlignment="1" quotePrefix="1">
      <alignment horizontal="center" vertical="center" wrapText="1"/>
      <protection/>
    </xf>
    <xf numFmtId="0" fontId="8" fillId="34" borderId="19" xfId="56" applyFont="1" applyFill="1" applyBorder="1" applyAlignment="1" quotePrefix="1">
      <alignment horizontal="center" vertical="center" wrapText="1"/>
      <protection/>
    </xf>
    <xf numFmtId="49" fontId="15" fillId="34" borderId="20" xfId="56" applyNumberFormat="1" applyFont="1" applyFill="1" applyBorder="1" applyAlignment="1">
      <alignment horizontal="left" vertical="center" wrapText="1"/>
      <protection/>
    </xf>
    <xf numFmtId="0" fontId="15" fillId="34" borderId="21" xfId="56" applyFont="1" applyFill="1" applyBorder="1" applyAlignment="1">
      <alignment horizontal="left" vertical="center" wrapText="1"/>
      <protection/>
    </xf>
    <xf numFmtId="0" fontId="7" fillId="0" borderId="22" xfId="56" applyFont="1" applyFill="1" applyBorder="1" applyAlignment="1">
      <alignment horizontal="left" vertical="center" wrapText="1"/>
      <protection/>
    </xf>
    <xf numFmtId="49" fontId="15" fillId="34" borderId="21" xfId="56" applyNumberFormat="1" applyFont="1" applyFill="1" applyBorder="1" applyAlignment="1">
      <alignment horizontal="left" vertical="center" wrapText="1"/>
      <protection/>
    </xf>
    <xf numFmtId="181" fontId="7" fillId="0" borderId="23" xfId="56" applyNumberFormat="1" applyFont="1" applyFill="1" applyBorder="1" applyAlignment="1">
      <alignment horizontal="right" vertical="center"/>
      <protection/>
    </xf>
    <xf numFmtId="2" fontId="2" fillId="34" borderId="23" xfId="56" applyNumberFormat="1" applyFont="1" applyFill="1" applyBorder="1" applyAlignment="1">
      <alignment horizontal="left" vertical="center" wrapText="1" indent="1"/>
      <protection/>
    </xf>
    <xf numFmtId="0" fontId="2" fillId="34" borderId="23" xfId="56" applyFont="1" applyFill="1" applyBorder="1" applyAlignment="1">
      <alignment horizontal="left" vertical="center" wrapText="1" indent="1"/>
      <protection/>
    </xf>
    <xf numFmtId="181" fontId="7" fillId="0" borderId="24" xfId="56" applyNumberFormat="1" applyFont="1" applyFill="1" applyBorder="1" applyAlignment="1">
      <alignment horizontal="right" vertical="center" wrapText="1"/>
      <protection/>
    </xf>
    <xf numFmtId="181" fontId="2" fillId="0" borderId="12" xfId="56" applyNumberFormat="1" applyFont="1" applyFill="1" applyBorder="1" applyAlignment="1">
      <alignment horizontal="right" vertical="center" wrapText="1"/>
      <protection/>
    </xf>
    <xf numFmtId="2" fontId="2" fillId="34" borderId="12" xfId="56" applyNumberFormat="1" applyFont="1" applyFill="1" applyBorder="1" applyAlignment="1">
      <alignment horizontal="center" vertical="center" wrapText="1"/>
      <protection/>
    </xf>
    <xf numFmtId="2" fontId="2" fillId="0" borderId="12" xfId="56" applyNumberFormat="1" applyFont="1" applyFill="1" applyBorder="1" applyAlignment="1">
      <alignment horizontal="center" vertical="center" wrapText="1"/>
      <protection/>
    </xf>
    <xf numFmtId="181" fontId="2" fillId="0" borderId="25" xfId="56" applyNumberFormat="1" applyFont="1" applyFill="1" applyBorder="1" applyAlignment="1">
      <alignment horizontal="right" vertical="center" wrapText="1"/>
      <protection/>
    </xf>
    <xf numFmtId="181" fontId="2" fillId="0" borderId="26" xfId="56" applyNumberFormat="1" applyFont="1" applyFill="1" applyBorder="1" applyAlignment="1">
      <alignment horizontal="right" vertical="center" wrapText="1"/>
      <protection/>
    </xf>
    <xf numFmtId="2" fontId="2" fillId="34" borderId="26" xfId="56" applyNumberFormat="1" applyFont="1" applyFill="1" applyBorder="1" applyAlignment="1">
      <alignment horizontal="center" vertical="center" wrapText="1"/>
      <protection/>
    </xf>
    <xf numFmtId="2" fontId="2" fillId="0" borderId="26" xfId="56" applyNumberFormat="1" applyFont="1" applyFill="1" applyBorder="1" applyAlignment="1">
      <alignment horizontal="center" vertical="center" wrapText="1"/>
      <protection/>
    </xf>
    <xf numFmtId="181" fontId="2" fillId="0" borderId="27" xfId="56" applyNumberFormat="1" applyFont="1" applyFill="1" applyBorder="1" applyAlignment="1">
      <alignment horizontal="right" vertical="center" wrapText="1"/>
      <protection/>
    </xf>
    <xf numFmtId="2" fontId="2" fillId="34" borderId="12" xfId="56" applyNumberFormat="1" applyFont="1" applyFill="1" applyBorder="1" applyAlignment="1">
      <alignment horizontal="left" vertical="center" wrapText="1" indent="1"/>
      <protection/>
    </xf>
    <xf numFmtId="3" fontId="2" fillId="34" borderId="25" xfId="56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7" fillId="34" borderId="28" xfId="0" applyFont="1" applyFill="1" applyBorder="1" applyAlignment="1">
      <alignment horizontal="left" vertical="top" wrapText="1"/>
    </xf>
    <xf numFmtId="49" fontId="7" fillId="34" borderId="29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left" vertical="top" wrapText="1"/>
    </xf>
    <xf numFmtId="49" fontId="7" fillId="34" borderId="31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4"/>
    </xf>
    <xf numFmtId="2" fontId="2" fillId="34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 indent="6"/>
      <protection/>
    </xf>
    <xf numFmtId="2" fontId="2" fillId="34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6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 indent="4"/>
      <protection/>
    </xf>
    <xf numFmtId="0" fontId="2" fillId="33" borderId="33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vertical="center" wrapText="1"/>
    </xf>
    <xf numFmtId="2" fontId="16" fillId="34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quotePrefix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9" fontId="2" fillId="34" borderId="34" xfId="0" applyNumberFormat="1" applyFont="1" applyFill="1" applyBorder="1" applyAlignment="1">
      <alignment horizontal="left" vertical="top"/>
    </xf>
    <xf numFmtId="0" fontId="2" fillId="34" borderId="3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wrapText="1"/>
    </xf>
    <xf numFmtId="0" fontId="2" fillId="0" borderId="36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/>
    </xf>
    <xf numFmtId="0" fontId="2" fillId="34" borderId="25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2" fillId="34" borderId="33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25" xfId="0" applyFont="1" applyFill="1" applyBorder="1" applyAlignment="1">
      <alignment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81" fontId="2" fillId="0" borderId="12" xfId="56" applyNumberFormat="1" applyFont="1" applyFill="1" applyBorder="1" applyAlignment="1">
      <alignment horizontal="right" vertical="center"/>
      <protection/>
    </xf>
    <xf numFmtId="181" fontId="2" fillId="0" borderId="25" xfId="56" applyNumberFormat="1" applyFont="1" applyFill="1" applyBorder="1" applyAlignment="1">
      <alignment horizontal="right" vertical="center"/>
      <protection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25" xfId="0" applyNumberFormat="1" applyFont="1" applyFill="1" applyBorder="1" applyAlignment="1">
      <alignment horizontal="right" vertical="center"/>
    </xf>
    <xf numFmtId="181" fontId="2" fillId="34" borderId="12" xfId="57" applyNumberFormat="1" applyFont="1" applyFill="1" applyBorder="1" applyAlignment="1">
      <alignment horizontal="right" vertical="center"/>
      <protection/>
    </xf>
    <xf numFmtId="181" fontId="2" fillId="0" borderId="12" xfId="0" applyNumberFormat="1" applyFont="1" applyFill="1" applyBorder="1" applyAlignment="1">
      <alignment horizontal="right" vertical="center"/>
    </xf>
    <xf numFmtId="49" fontId="7" fillId="34" borderId="37" xfId="56" applyNumberFormat="1" applyFont="1" applyFill="1" applyBorder="1" applyAlignment="1">
      <alignment horizontal="center" vertical="center" wrapText="1"/>
      <protection/>
    </xf>
    <xf numFmtId="0" fontId="7" fillId="34" borderId="38" xfId="56" applyFont="1" applyFill="1" applyBorder="1" applyAlignment="1">
      <alignment horizontal="center" vertical="center" wrapText="1"/>
      <protection/>
    </xf>
    <xf numFmtId="49" fontId="9" fillId="34" borderId="39" xfId="56" applyNumberFormat="1" applyFont="1" applyFill="1" applyBorder="1" applyAlignment="1">
      <alignment horizontal="left" vertical="center" wrapText="1"/>
      <protection/>
    </xf>
    <xf numFmtId="49" fontId="9" fillId="34" borderId="20" xfId="56" applyNumberFormat="1" applyFont="1" applyFill="1" applyBorder="1" applyAlignment="1">
      <alignment horizontal="left" vertical="center" wrapText="1"/>
      <protection/>
    </xf>
    <xf numFmtId="49" fontId="9" fillId="34" borderId="10" xfId="56" applyNumberFormat="1" applyFont="1" applyFill="1" applyBorder="1" applyAlignment="1">
      <alignment horizontal="left" vertical="center" wrapText="1"/>
      <protection/>
    </xf>
    <xf numFmtId="181" fontId="15" fillId="0" borderId="10" xfId="56" applyNumberFormat="1" applyFont="1" applyFill="1" applyBorder="1" applyAlignment="1">
      <alignment horizontal="center" vertical="center" wrapText="1"/>
      <protection/>
    </xf>
    <xf numFmtId="49" fontId="9" fillId="34" borderId="37" xfId="56" applyNumberFormat="1" applyFont="1" applyFill="1" applyBorder="1" applyAlignment="1">
      <alignment horizontal="left" vertical="center" wrapText="1"/>
      <protection/>
    </xf>
    <xf numFmtId="49" fontId="9" fillId="34" borderId="38" xfId="56" applyNumberFormat="1" applyFont="1" applyFill="1" applyBorder="1" applyAlignment="1">
      <alignment horizontal="left" vertical="center" wrapText="1"/>
      <protection/>
    </xf>
    <xf numFmtId="9" fontId="17" fillId="0" borderId="38" xfId="60" applyFont="1" applyFill="1" applyBorder="1" applyAlignment="1">
      <alignment horizontal="center" vertical="center" wrapText="1"/>
    </xf>
    <xf numFmtId="49" fontId="9" fillId="34" borderId="40" xfId="56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0" fontId="7" fillId="0" borderId="22" xfId="56" applyFont="1" applyFill="1" applyBorder="1" applyAlignment="1">
      <alignment horizontal="left" vertical="center" wrapText="1" indent="1"/>
      <protection/>
    </xf>
    <xf numFmtId="181" fontId="2" fillId="0" borderId="13" xfId="56" applyNumberFormat="1" applyFont="1" applyFill="1" applyBorder="1" applyAlignment="1">
      <alignment horizontal="right" vertical="center"/>
      <protection/>
    </xf>
    <xf numFmtId="181" fontId="2" fillId="0" borderId="23" xfId="56" applyNumberFormat="1" applyFont="1" applyFill="1" applyBorder="1" applyAlignment="1">
      <alignment horizontal="right" vertical="center"/>
      <protection/>
    </xf>
    <xf numFmtId="181" fontId="2" fillId="34" borderId="23" xfId="57" applyNumberFormat="1" applyFont="1" applyFill="1" applyBorder="1" applyAlignment="1">
      <alignment horizontal="right" vertical="center"/>
      <protection/>
    </xf>
    <xf numFmtId="181" fontId="2" fillId="34" borderId="23" xfId="0" applyNumberFormat="1" applyFont="1" applyFill="1" applyBorder="1" applyAlignment="1">
      <alignment horizontal="right" vertical="center"/>
    </xf>
    <xf numFmtId="0" fontId="2" fillId="0" borderId="22" xfId="56" applyFont="1" applyFill="1" applyBorder="1" applyAlignment="1">
      <alignment horizontal="left" vertical="center" wrapText="1" indent="3"/>
      <protection/>
    </xf>
    <xf numFmtId="0" fontId="2" fillId="0" borderId="41" xfId="56" applyFont="1" applyFill="1" applyBorder="1" applyAlignment="1">
      <alignment horizontal="left" vertical="center" wrapText="1" indent="3"/>
      <protection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 applyProtection="1">
      <alignment horizontal="left" vertical="center" wrapText="1" indent="5"/>
      <protection/>
    </xf>
    <xf numFmtId="0" fontId="2" fillId="0" borderId="10" xfId="0" applyFont="1" applyFill="1" applyBorder="1" applyAlignment="1" applyProtection="1">
      <alignment horizontal="left" vertical="center" wrapText="1" indent="3"/>
      <protection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56" applyFont="1" applyFill="1" applyBorder="1" applyAlignment="1">
      <alignment horizontal="left" vertical="center" wrapText="1" indent="3"/>
      <protection/>
    </xf>
    <xf numFmtId="0" fontId="2" fillId="0" borderId="42" xfId="56" applyFont="1" applyFill="1" applyBorder="1" applyAlignment="1">
      <alignment horizontal="left" vertical="center" wrapText="1" indent="3"/>
      <protection/>
    </xf>
    <xf numFmtId="0" fontId="2" fillId="0" borderId="43" xfId="56" applyFont="1" applyFill="1" applyBorder="1" applyAlignment="1">
      <alignment horizontal="left" vertical="center" wrapText="1" indent="3"/>
      <protection/>
    </xf>
    <xf numFmtId="49" fontId="7" fillId="0" borderId="10" xfId="0" applyNumberFormat="1" applyFont="1" applyFill="1" applyBorder="1" applyAlignment="1">
      <alignment horizontal="left" vertical="center" wrapText="1" indent="1"/>
    </xf>
    <xf numFmtId="0" fontId="7" fillId="0" borderId="43" xfId="57" applyFont="1" applyFill="1" applyBorder="1" applyAlignment="1">
      <alignment horizontal="left" vertical="center" wrapText="1" indent="1"/>
      <protection/>
    </xf>
    <xf numFmtId="0" fontId="2" fillId="0" borderId="43" xfId="56" applyFont="1" applyFill="1" applyBorder="1" applyAlignment="1">
      <alignment horizontal="left" vertical="center" wrapText="1"/>
      <protection/>
    </xf>
    <xf numFmtId="0" fontId="2" fillId="0" borderId="44" xfId="56" applyFont="1" applyFill="1" applyBorder="1" applyAlignment="1">
      <alignment horizontal="left" vertical="center" wrapText="1"/>
      <protection/>
    </xf>
    <xf numFmtId="49" fontId="2" fillId="0" borderId="0" xfId="56" applyNumberFormat="1" applyFont="1" applyFill="1" applyAlignment="1">
      <alignment horizontal="center" vertical="center"/>
      <protection/>
    </xf>
    <xf numFmtId="49" fontId="10" fillId="35" borderId="39" xfId="57" applyNumberFormat="1" applyFont="1" applyFill="1" applyBorder="1" applyAlignment="1">
      <alignment horizontal="left" vertical="top" wrapText="1"/>
      <protection/>
    </xf>
    <xf numFmtId="49" fontId="18" fillId="33" borderId="43" xfId="57" applyNumberFormat="1" applyFont="1" applyFill="1" applyBorder="1" applyAlignment="1">
      <alignment horizontal="left" vertical="center" wrapText="1"/>
      <protection/>
    </xf>
    <xf numFmtId="49" fontId="18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left" vertical="center"/>
    </xf>
    <xf numFmtId="2" fontId="2" fillId="33" borderId="12" xfId="60" applyNumberFormat="1" applyFont="1" applyFill="1" applyBorder="1" applyAlignment="1">
      <alignment horizontal="center" vertical="center"/>
    </xf>
    <xf numFmtId="49" fontId="2" fillId="33" borderId="25" xfId="56" applyNumberFormat="1" applyFont="1" applyFill="1" applyBorder="1" applyAlignment="1">
      <alignment horizontal="center" vertical="center"/>
      <protection/>
    </xf>
    <xf numFmtId="49" fontId="10" fillId="33" borderId="43" xfId="57" applyNumberFormat="1" applyFont="1" applyFill="1" applyBorder="1" applyAlignment="1">
      <alignment horizontal="left" vertical="center" wrapText="1"/>
      <protection/>
    </xf>
    <xf numFmtId="49" fontId="2" fillId="34" borderId="23" xfId="56" applyNumberFormat="1" applyFont="1" applyFill="1" applyBorder="1" applyAlignment="1">
      <alignment horizontal="center" vertical="center"/>
      <protection/>
    </xf>
    <xf numFmtId="49" fontId="10" fillId="35" borderId="45" xfId="57" applyNumberFormat="1" applyFont="1" applyFill="1" applyBorder="1" applyAlignment="1">
      <alignment horizontal="left" vertical="top" wrapText="1"/>
      <protection/>
    </xf>
    <xf numFmtId="2" fontId="2" fillId="33" borderId="13" xfId="60" applyNumberFormat="1" applyFont="1" applyFill="1" applyBorder="1" applyAlignment="1">
      <alignment horizontal="center" vertical="center"/>
    </xf>
    <xf numFmtId="49" fontId="2" fillId="33" borderId="46" xfId="56" applyNumberFormat="1" applyFont="1" applyFill="1" applyBorder="1" applyAlignment="1">
      <alignment horizontal="center" vertical="center"/>
      <protection/>
    </xf>
    <xf numFmtId="49" fontId="10" fillId="35" borderId="34" xfId="57" applyNumberFormat="1" applyFont="1" applyFill="1" applyBorder="1" applyAlignment="1">
      <alignment horizontal="left" vertical="top" wrapText="1"/>
      <protection/>
    </xf>
    <xf numFmtId="49" fontId="2" fillId="33" borderId="35" xfId="56" applyNumberFormat="1" applyFont="1" applyFill="1" applyBorder="1" applyAlignment="1">
      <alignment horizontal="center" vertical="center"/>
      <protection/>
    </xf>
    <xf numFmtId="2" fontId="2" fillId="33" borderId="13" xfId="56" applyNumberFormat="1" applyFont="1" applyFill="1" applyBorder="1" applyAlignment="1">
      <alignment horizontal="center" vertical="center"/>
      <protection/>
    </xf>
    <xf numFmtId="0" fontId="7" fillId="33" borderId="0" xfId="57" applyFont="1" applyFill="1" applyAlignment="1">
      <alignment horizontal="left" vertical="center"/>
      <protection/>
    </xf>
    <xf numFmtId="2" fontId="2" fillId="33" borderId="12" xfId="56" applyNumberFormat="1" applyFont="1" applyFill="1" applyBorder="1" applyAlignment="1">
      <alignment horizontal="center" vertical="center"/>
      <protection/>
    </xf>
    <xf numFmtId="49" fontId="18" fillId="33" borderId="15" xfId="57" applyNumberFormat="1" applyFont="1" applyFill="1" applyBorder="1" applyAlignment="1">
      <alignment horizontal="left" vertical="center" wrapText="1"/>
      <protection/>
    </xf>
    <xf numFmtId="49" fontId="2" fillId="34" borderId="33" xfId="56" applyNumberFormat="1" applyFont="1" applyFill="1" applyBorder="1" applyAlignment="1">
      <alignment horizontal="center" vertical="center"/>
      <protection/>
    </xf>
    <xf numFmtId="49" fontId="2" fillId="34" borderId="27" xfId="56" applyNumberFormat="1" applyFont="1" applyFill="1" applyBorder="1" applyAlignment="1">
      <alignment horizontal="center" vertical="center"/>
      <protection/>
    </xf>
    <xf numFmtId="49" fontId="2" fillId="34" borderId="47" xfId="56" applyNumberFormat="1" applyFont="1" applyFill="1" applyBorder="1" applyAlignment="1">
      <alignment horizontal="center" vertical="center"/>
      <protection/>
    </xf>
    <xf numFmtId="49" fontId="2" fillId="34" borderId="48" xfId="56" applyNumberFormat="1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36" fillId="33" borderId="0" xfId="0" applyFont="1" applyFill="1" applyBorder="1" applyAlignment="1">
      <alignment horizontal="left" vertical="center" wrapText="1" indent="3"/>
    </xf>
    <xf numFmtId="0" fontId="2" fillId="34" borderId="49" xfId="56" applyFont="1" applyFill="1" applyBorder="1" applyAlignment="1">
      <alignment vertical="center"/>
      <protection/>
    </xf>
    <xf numFmtId="0" fontId="2" fillId="34" borderId="50" xfId="56" applyFont="1" applyFill="1" applyBorder="1" applyAlignment="1">
      <alignment vertical="center"/>
      <protection/>
    </xf>
    <xf numFmtId="0" fontId="2" fillId="34" borderId="51" xfId="56" applyFont="1" applyFill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7" fillId="0" borderId="10" xfId="57" applyFont="1" applyFill="1" applyBorder="1" applyAlignment="1">
      <alignment horizontal="left" vertical="center" wrapText="1" inden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11" fillId="33" borderId="12" xfId="0" applyFont="1" applyFill="1" applyBorder="1" applyAlignment="1">
      <alignment/>
    </xf>
    <xf numFmtId="0" fontId="11" fillId="33" borderId="54" xfId="0" applyFont="1" applyFill="1" applyBorder="1" applyAlignment="1">
      <alignment/>
    </xf>
    <xf numFmtId="181" fontId="2" fillId="34" borderId="13" xfId="57" applyNumberFormat="1" applyFont="1" applyFill="1" applyBorder="1" applyAlignment="1">
      <alignment horizontal="right" vertical="center"/>
      <protection/>
    </xf>
    <xf numFmtId="181" fontId="2" fillId="34" borderId="13" xfId="0" applyNumberFormat="1" applyFont="1" applyFill="1" applyBorder="1" applyAlignment="1">
      <alignment horizontal="right" vertical="center"/>
    </xf>
    <xf numFmtId="0" fontId="2" fillId="0" borderId="12" xfId="57" applyFont="1" applyBorder="1" applyAlignment="1">
      <alignment vertical="center"/>
      <protection/>
    </xf>
    <xf numFmtId="181" fontId="2" fillId="0" borderId="52" xfId="56" applyNumberFormat="1" applyFont="1" applyFill="1" applyBorder="1" applyAlignment="1">
      <alignment horizontal="right" vertical="center"/>
      <protection/>
    </xf>
    <xf numFmtId="0" fontId="2" fillId="0" borderId="54" xfId="57" applyFont="1" applyBorder="1" applyAlignment="1">
      <alignment vertical="center"/>
      <protection/>
    </xf>
    <xf numFmtId="181" fontId="2" fillId="34" borderId="55" xfId="57" applyNumberFormat="1" applyFont="1" applyFill="1" applyBorder="1" applyAlignment="1">
      <alignment horizontal="right" vertical="center"/>
      <protection/>
    </xf>
    <xf numFmtId="181" fontId="2" fillId="0" borderId="25" xfId="57" applyNumberFormat="1" applyFont="1" applyFill="1" applyBorder="1" applyAlignment="1">
      <alignment horizontal="right" vertical="center"/>
      <protection/>
    </xf>
    <xf numFmtId="49" fontId="2" fillId="0" borderId="2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 quotePrefix="1">
      <alignment horizontal="left" vertical="center"/>
    </xf>
    <xf numFmtId="0" fontId="2" fillId="0" borderId="10" xfId="56" applyFont="1" applyFill="1" applyBorder="1" applyAlignment="1">
      <alignment horizontal="left" vertical="center" wrapText="1" indent="1"/>
      <protection/>
    </xf>
    <xf numFmtId="49" fontId="2" fillId="0" borderId="10" xfId="0" applyNumberFormat="1" applyFont="1" applyFill="1" applyBorder="1" applyAlignment="1">
      <alignment vertical="center"/>
    </xf>
    <xf numFmtId="49" fontId="18" fillId="0" borderId="15" xfId="57" applyNumberFormat="1" applyFont="1" applyFill="1" applyBorder="1" applyAlignment="1">
      <alignment horizontal="left" vertical="center" wrapText="1"/>
      <protection/>
    </xf>
    <xf numFmtId="0" fontId="7" fillId="0" borderId="41" xfId="57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vertical="center" wrapText="1"/>
      <protection/>
    </xf>
    <xf numFmtId="0" fontId="2" fillId="33" borderId="22" xfId="57" applyFont="1" applyFill="1" applyBorder="1" applyAlignment="1">
      <alignment horizontal="left" vertical="center" wrapText="1" indent="2"/>
      <protection/>
    </xf>
    <xf numFmtId="0" fontId="2" fillId="0" borderId="16" xfId="55" applyFont="1" applyBorder="1" applyAlignment="1">
      <alignment horizontal="center" vertical="center"/>
      <protection/>
    </xf>
    <xf numFmtId="0" fontId="7" fillId="33" borderId="16" xfId="55" applyFont="1" applyFill="1" applyBorder="1" applyAlignment="1">
      <alignment horizontal="left" vertical="center"/>
      <protection/>
    </xf>
    <xf numFmtId="0" fontId="2" fillId="33" borderId="16" xfId="55" applyFont="1" applyFill="1" applyBorder="1" applyAlignment="1">
      <alignment horizontal="left" vertical="center"/>
      <protection/>
    </xf>
    <xf numFmtId="0" fontId="2" fillId="0" borderId="56" xfId="55" applyFont="1" applyBorder="1" applyAlignment="1">
      <alignment horizontal="center" vertical="center"/>
      <protection/>
    </xf>
    <xf numFmtId="0" fontId="2" fillId="0" borderId="43" xfId="55" applyFont="1" applyBorder="1" applyAlignment="1">
      <alignment horizontal="center" vertical="center"/>
      <protection/>
    </xf>
    <xf numFmtId="0" fontId="2" fillId="33" borderId="43" xfId="55" applyFont="1" applyFill="1" applyBorder="1" applyAlignment="1">
      <alignment horizontal="left" vertical="center"/>
      <protection/>
    </xf>
    <xf numFmtId="49" fontId="17" fillId="34" borderId="21" xfId="56" applyNumberFormat="1" applyFont="1" applyFill="1" applyBorder="1" applyAlignment="1">
      <alignment horizontal="left" vertical="center"/>
      <protection/>
    </xf>
    <xf numFmtId="0" fontId="2" fillId="34" borderId="54" xfId="0" applyFont="1" applyFill="1" applyBorder="1" applyAlignment="1">
      <alignment vertical="center" wrapText="1"/>
    </xf>
    <xf numFmtId="0" fontId="2" fillId="34" borderId="57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 indent="3"/>
    </xf>
    <xf numFmtId="0" fontId="2" fillId="0" borderId="43" xfId="0" applyFont="1" applyFill="1" applyBorder="1" applyAlignment="1">
      <alignment horizontal="left" vertical="center" wrapText="1" indent="3"/>
    </xf>
    <xf numFmtId="0" fontId="2" fillId="0" borderId="10" xfId="56" applyFont="1" applyFill="1" applyBorder="1" applyAlignment="1">
      <alignment horizontal="left" vertical="center" wrapText="1" indent="4"/>
      <protection/>
    </xf>
    <xf numFmtId="49" fontId="19" fillId="0" borderId="10" xfId="0" applyNumberFormat="1" applyFont="1" applyFill="1" applyBorder="1" applyAlignment="1" quotePrefix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top"/>
    </xf>
    <xf numFmtId="0" fontId="7" fillId="0" borderId="10" xfId="56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left" vertical="top"/>
    </xf>
    <xf numFmtId="49" fontId="2" fillId="0" borderId="38" xfId="0" applyNumberFormat="1" applyFont="1" applyFill="1" applyBorder="1" applyAlignment="1">
      <alignment vertical="center"/>
    </xf>
    <xf numFmtId="0" fontId="2" fillId="0" borderId="38" xfId="56" applyFont="1" applyFill="1" applyBorder="1" applyAlignment="1">
      <alignment horizontal="left" vertical="center" wrapText="1" indent="1"/>
      <protection/>
    </xf>
    <xf numFmtId="49" fontId="10" fillId="35" borderId="20" xfId="57" applyNumberFormat="1" applyFont="1" applyFill="1" applyBorder="1" applyAlignment="1">
      <alignment horizontal="left" vertical="top" wrapText="1"/>
      <protection/>
    </xf>
    <xf numFmtId="49" fontId="18" fillId="33" borderId="10" xfId="57" applyNumberFormat="1" applyFont="1" applyFill="1" applyBorder="1" applyAlignment="1">
      <alignment horizontal="left" vertical="center" wrapText="1"/>
      <protection/>
    </xf>
    <xf numFmtId="49" fontId="10" fillId="33" borderId="15" xfId="57" applyNumberFormat="1" applyFont="1" applyFill="1" applyBorder="1" applyAlignment="1">
      <alignment horizontal="left" vertical="center" wrapText="1"/>
      <protection/>
    </xf>
    <xf numFmtId="0" fontId="7" fillId="33" borderId="21" xfId="57" applyFont="1" applyFill="1" applyBorder="1" applyAlignment="1">
      <alignment horizontal="left" vertical="center" wrapText="1" indent="2"/>
      <protection/>
    </xf>
    <xf numFmtId="49" fontId="10" fillId="33" borderId="10" xfId="57" applyNumberFormat="1" applyFont="1" applyFill="1" applyBorder="1" applyAlignment="1">
      <alignment horizontal="left" vertical="center" wrapText="1"/>
      <protection/>
    </xf>
    <xf numFmtId="2" fontId="2" fillId="34" borderId="23" xfId="56" applyNumberFormat="1" applyFont="1" applyFill="1" applyBorder="1" applyAlignment="1">
      <alignment horizontal="center" vertical="center"/>
      <protection/>
    </xf>
    <xf numFmtId="49" fontId="9" fillId="34" borderId="25" xfId="56" applyNumberFormat="1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vertical="center"/>
      <protection/>
    </xf>
    <xf numFmtId="0" fontId="2" fillId="34" borderId="25" xfId="57" applyFont="1" applyFill="1" applyBorder="1" applyAlignment="1">
      <alignment vertical="center"/>
      <protection/>
    </xf>
    <xf numFmtId="0" fontId="2" fillId="34" borderId="54" xfId="57" applyFont="1" applyFill="1" applyBorder="1" applyAlignment="1">
      <alignment vertical="center"/>
      <protection/>
    </xf>
    <xf numFmtId="0" fontId="2" fillId="34" borderId="57" xfId="57" applyFont="1" applyFill="1" applyBorder="1" applyAlignment="1">
      <alignment vertical="center"/>
      <protection/>
    </xf>
    <xf numFmtId="0" fontId="11" fillId="34" borderId="54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49" fontId="15" fillId="34" borderId="20" xfId="0" applyNumberFormat="1" applyFont="1" applyFill="1" applyBorder="1" applyAlignment="1" quotePrefix="1">
      <alignment horizontal="left" vertical="center"/>
    </xf>
    <xf numFmtId="49" fontId="15" fillId="34" borderId="10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2" fillId="0" borderId="22" xfId="57" applyFont="1" applyFill="1" applyBorder="1" applyAlignment="1">
      <alignment horizontal="left" vertical="center" wrapText="1" indent="2"/>
      <protection/>
    </xf>
    <xf numFmtId="0" fontId="2" fillId="0" borderId="22" xfId="57" applyFont="1" applyFill="1" applyBorder="1" applyAlignment="1">
      <alignment horizontal="left" vertical="center" wrapText="1" indent="3"/>
      <protection/>
    </xf>
    <xf numFmtId="49" fontId="15" fillId="34" borderId="43" xfId="0" applyNumberFormat="1" applyFont="1" applyFill="1" applyBorder="1" applyAlignment="1">
      <alignment horizontal="left" vertical="center"/>
    </xf>
    <xf numFmtId="49" fontId="7" fillId="0" borderId="41" xfId="0" applyNumberFormat="1" applyFont="1" applyFill="1" applyBorder="1" applyAlignment="1">
      <alignment horizontal="left" vertical="center" wrapText="1" indent="1"/>
    </xf>
    <xf numFmtId="0" fontId="2" fillId="0" borderId="58" xfId="57" applyFont="1" applyFill="1" applyBorder="1" applyAlignment="1">
      <alignment horizontal="left" vertical="center" wrapText="1" indent="2"/>
      <protection/>
    </xf>
    <xf numFmtId="49" fontId="15" fillId="34" borderId="15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0" fontId="7" fillId="0" borderId="10" xfId="56" applyFont="1" applyFill="1" applyBorder="1" applyAlignment="1">
      <alignment vertical="center" wrapText="1"/>
      <protection/>
    </xf>
    <xf numFmtId="181" fontId="2" fillId="34" borderId="52" xfId="56" applyNumberFormat="1" applyFont="1" applyFill="1" applyBorder="1" applyAlignment="1">
      <alignment horizontal="right" vertical="center"/>
      <protection/>
    </xf>
    <xf numFmtId="0" fontId="2" fillId="34" borderId="52" xfId="57" applyFont="1" applyFill="1" applyBorder="1" applyAlignment="1">
      <alignment vertical="center"/>
      <protection/>
    </xf>
    <xf numFmtId="0" fontId="2" fillId="34" borderId="53" xfId="57" applyFont="1" applyFill="1" applyBorder="1" applyAlignment="1">
      <alignment vertical="center"/>
      <protection/>
    </xf>
    <xf numFmtId="181" fontId="2" fillId="34" borderId="12" xfId="56" applyNumberFormat="1" applyFont="1" applyFill="1" applyBorder="1" applyAlignment="1">
      <alignment horizontal="right" vertical="center"/>
      <protection/>
    </xf>
    <xf numFmtId="181" fontId="2" fillId="34" borderId="25" xfId="56" applyNumberFormat="1" applyFont="1" applyFill="1" applyBorder="1" applyAlignment="1">
      <alignment horizontal="right" vertical="center"/>
      <protection/>
    </xf>
    <xf numFmtId="181" fontId="7" fillId="34" borderId="12" xfId="0" applyNumberFormat="1" applyFont="1" applyFill="1" applyBorder="1" applyAlignment="1">
      <alignment horizontal="right" vertical="center"/>
    </xf>
    <xf numFmtId="187" fontId="2" fillId="34" borderId="12" xfId="56" applyNumberFormat="1" applyFont="1" applyFill="1" applyBorder="1" applyAlignment="1">
      <alignment horizontal="right" vertical="center"/>
      <protection/>
    </xf>
    <xf numFmtId="187" fontId="2" fillId="34" borderId="13" xfId="57" applyNumberFormat="1" applyFont="1" applyFill="1" applyBorder="1" applyAlignment="1">
      <alignment horizontal="right" vertical="center"/>
      <protection/>
    </xf>
    <xf numFmtId="187" fontId="7" fillId="34" borderId="12" xfId="0" applyNumberFormat="1" applyFont="1" applyFill="1" applyBorder="1" applyAlignment="1">
      <alignment horizontal="right" vertical="center"/>
    </xf>
    <xf numFmtId="181" fontId="2" fillId="35" borderId="12" xfId="56" applyNumberFormat="1" applyFont="1" applyFill="1" applyBorder="1" applyAlignment="1">
      <alignment horizontal="right" vertical="center"/>
      <protection/>
    </xf>
    <xf numFmtId="187" fontId="2" fillId="35" borderId="12" xfId="56" applyNumberFormat="1" applyFont="1" applyFill="1" applyBorder="1" applyAlignment="1">
      <alignment horizontal="right" vertical="center"/>
      <protection/>
    </xf>
    <xf numFmtId="181" fontId="2" fillId="35" borderId="25" xfId="56" applyNumberFormat="1" applyFont="1" applyFill="1" applyBorder="1" applyAlignment="1">
      <alignment horizontal="right" vertical="center"/>
      <protection/>
    </xf>
    <xf numFmtId="181" fontId="7" fillId="35" borderId="23" xfId="0" applyNumberFormat="1" applyFont="1" applyFill="1" applyBorder="1" applyAlignment="1">
      <alignment horizontal="right" vertical="center"/>
    </xf>
    <xf numFmtId="181" fontId="2" fillId="35" borderId="13" xfId="56" applyNumberFormat="1" applyFont="1" applyFill="1" applyBorder="1" applyAlignment="1">
      <alignment horizontal="right" vertical="center"/>
      <protection/>
    </xf>
    <xf numFmtId="49" fontId="15" fillId="34" borderId="34" xfId="0" applyNumberFormat="1" applyFont="1" applyFill="1" applyBorder="1" applyAlignment="1" quotePrefix="1">
      <alignment horizontal="left" vertical="center"/>
    </xf>
    <xf numFmtId="187" fontId="2" fillId="34" borderId="23" xfId="56" applyNumberFormat="1" applyFont="1" applyFill="1" applyBorder="1" applyAlignment="1">
      <alignment horizontal="right" vertical="center"/>
      <protection/>
    </xf>
    <xf numFmtId="187" fontId="2" fillId="34" borderId="12" xfId="57" applyNumberFormat="1" applyFont="1" applyFill="1" applyBorder="1" applyAlignment="1">
      <alignment horizontal="right" vertical="center"/>
      <protection/>
    </xf>
    <xf numFmtId="181" fontId="2" fillId="0" borderId="12" xfId="57" applyNumberFormat="1" applyFont="1" applyFill="1" applyBorder="1" applyAlignment="1">
      <alignment horizontal="right" vertical="center"/>
      <protection/>
    </xf>
    <xf numFmtId="181" fontId="2" fillId="35" borderId="23" xfId="56" applyNumberFormat="1" applyFont="1" applyFill="1" applyBorder="1" applyAlignment="1">
      <alignment horizontal="right" vertical="center"/>
      <protection/>
    </xf>
    <xf numFmtId="181" fontId="2" fillId="35" borderId="14" xfId="56" applyNumberFormat="1" applyFont="1" applyFill="1" applyBorder="1" applyAlignment="1">
      <alignment horizontal="right" vertical="center"/>
      <protection/>
    </xf>
    <xf numFmtId="181" fontId="2" fillId="35" borderId="24" xfId="56" applyNumberFormat="1" applyFont="1" applyFill="1" applyBorder="1" applyAlignment="1">
      <alignment horizontal="right" vertical="center"/>
      <protection/>
    </xf>
    <xf numFmtId="181" fontId="2" fillId="35" borderId="12" xfId="57" applyNumberFormat="1" applyFont="1" applyFill="1" applyBorder="1" applyAlignment="1">
      <alignment horizontal="right" vertical="center"/>
      <protection/>
    </xf>
    <xf numFmtId="187" fontId="2" fillId="35" borderId="12" xfId="57" applyNumberFormat="1" applyFont="1" applyFill="1" applyBorder="1" applyAlignment="1">
      <alignment horizontal="right" vertical="center"/>
      <protection/>
    </xf>
    <xf numFmtId="181" fontId="7" fillId="35" borderId="12" xfId="0" applyNumberFormat="1" applyFont="1" applyFill="1" applyBorder="1" applyAlignment="1">
      <alignment horizontal="right" vertical="center"/>
    </xf>
    <xf numFmtId="0" fontId="4" fillId="0" borderId="0" xfId="56" applyFont="1" applyFill="1" applyBorder="1" applyAlignment="1">
      <alignment horizontal="center" vertical="center" wrapText="1"/>
      <protection/>
    </xf>
    <xf numFmtId="49" fontId="2" fillId="34" borderId="44" xfId="56" applyNumberFormat="1" applyFont="1" applyFill="1" applyBorder="1" applyAlignment="1">
      <alignment horizontal="center" vertical="center" wrapText="1"/>
      <protection/>
    </xf>
    <xf numFmtId="49" fontId="2" fillId="34" borderId="15" xfId="56" applyNumberFormat="1" applyFont="1" applyFill="1" applyBorder="1" applyAlignment="1">
      <alignment horizontal="center" vertical="center" wrapText="1"/>
      <protection/>
    </xf>
    <xf numFmtId="0" fontId="7" fillId="0" borderId="41" xfId="56" applyFont="1" applyFill="1" applyBorder="1" applyAlignment="1">
      <alignment horizontal="left" vertical="center" wrapText="1" indent="2"/>
      <protection/>
    </xf>
    <xf numFmtId="181" fontId="7" fillId="0" borderId="12" xfId="56" applyNumberFormat="1" applyFont="1" applyFill="1" applyBorder="1" applyAlignment="1">
      <alignment horizontal="right" vertical="center" wrapText="1"/>
      <protection/>
    </xf>
    <xf numFmtId="181" fontId="7" fillId="0" borderId="25" xfId="56" applyNumberFormat="1" applyFont="1" applyFill="1" applyBorder="1" applyAlignment="1">
      <alignment horizontal="right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5" xfId="57" applyFont="1" applyFill="1" applyBorder="1" applyAlignment="1">
      <alignment horizontal="left" vertical="center" wrapText="1" indent="2"/>
      <protection/>
    </xf>
    <xf numFmtId="0" fontId="7" fillId="0" borderId="10" xfId="57" applyFont="1" applyFill="1" applyBorder="1" applyAlignment="1">
      <alignment horizontal="left" vertical="center" wrapText="1" indent="2"/>
      <protection/>
    </xf>
    <xf numFmtId="0" fontId="7" fillId="0" borderId="5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181" fontId="7" fillId="0" borderId="12" xfId="56" applyNumberFormat="1" applyFont="1" applyFill="1" applyBorder="1" applyAlignment="1">
      <alignment horizontal="right" vertical="center"/>
      <protection/>
    </xf>
    <xf numFmtId="181" fontId="7" fillId="0" borderId="25" xfId="56" applyNumberFormat="1" applyFont="1" applyFill="1" applyBorder="1" applyAlignment="1">
      <alignment horizontal="right" vertical="center"/>
      <protection/>
    </xf>
    <xf numFmtId="181" fontId="2" fillId="34" borderId="61" xfId="57" applyNumberFormat="1" applyFont="1" applyFill="1" applyBorder="1" applyAlignment="1">
      <alignment horizontal="right" vertical="center"/>
      <protection/>
    </xf>
    <xf numFmtId="1" fontId="2" fillId="33" borderId="12" xfId="56" applyNumberFormat="1" applyFont="1" applyFill="1" applyBorder="1" applyAlignment="1">
      <alignment horizontal="center" vertical="center"/>
      <protection/>
    </xf>
    <xf numFmtId="1" fontId="2" fillId="33" borderId="33" xfId="56" applyNumberFormat="1" applyFont="1" applyFill="1" applyBorder="1" applyAlignment="1">
      <alignment horizontal="right" vertical="center"/>
      <protection/>
    </xf>
    <xf numFmtId="1" fontId="2" fillId="33" borderId="12" xfId="56" applyNumberFormat="1" applyFont="1" applyFill="1" applyBorder="1" applyAlignment="1">
      <alignment horizontal="right" vertical="center"/>
      <protection/>
    </xf>
    <xf numFmtId="1" fontId="2" fillId="0" borderId="13" xfId="56" applyNumberFormat="1" applyFont="1" applyFill="1" applyBorder="1" applyAlignment="1">
      <alignment horizontal="right" vertical="center"/>
      <protection/>
    </xf>
    <xf numFmtId="1" fontId="2" fillId="0" borderId="35" xfId="56" applyNumberFormat="1" applyFont="1" applyFill="1" applyBorder="1" applyAlignment="1">
      <alignment horizontal="right" vertical="center"/>
      <protection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33" borderId="35" xfId="56" applyNumberFormat="1" applyFont="1" applyFill="1" applyBorder="1" applyAlignment="1">
      <alignment horizontal="right" vertical="center"/>
      <protection/>
    </xf>
    <xf numFmtId="1" fontId="2" fillId="33" borderId="13" xfId="56" applyNumberFormat="1" applyFont="1" applyFill="1" applyBorder="1" applyAlignment="1">
      <alignment horizontal="right" vertical="center"/>
      <protection/>
    </xf>
    <xf numFmtId="1" fontId="7" fillId="33" borderId="12" xfId="56" applyNumberFormat="1" applyFont="1" applyFill="1" applyBorder="1" applyAlignment="1">
      <alignment horizontal="right" vertical="center"/>
      <protection/>
    </xf>
    <xf numFmtId="1" fontId="7" fillId="33" borderId="33" xfId="56" applyNumberFormat="1" applyFont="1" applyFill="1" applyBorder="1" applyAlignment="1">
      <alignment horizontal="right" vertical="center"/>
      <protection/>
    </xf>
    <xf numFmtId="1" fontId="7" fillId="0" borderId="13" xfId="56" applyNumberFormat="1" applyFont="1" applyFill="1" applyBorder="1" applyAlignment="1">
      <alignment horizontal="right" vertical="center"/>
      <protection/>
    </xf>
    <xf numFmtId="1" fontId="7" fillId="0" borderId="35" xfId="56" applyNumberFormat="1" applyFont="1" applyFill="1" applyBorder="1" applyAlignment="1">
      <alignment horizontal="right" vertical="center"/>
      <protection/>
    </xf>
    <xf numFmtId="1" fontId="7" fillId="33" borderId="25" xfId="56" applyNumberFormat="1" applyFont="1" applyFill="1" applyBorder="1" applyAlignment="1">
      <alignment horizontal="right" vertical="center"/>
      <protection/>
    </xf>
    <xf numFmtId="1" fontId="7" fillId="0" borderId="36" xfId="56" applyNumberFormat="1" applyFont="1" applyFill="1" applyBorder="1" applyAlignment="1">
      <alignment horizontal="right" vertical="center"/>
      <protection/>
    </xf>
    <xf numFmtId="1" fontId="2" fillId="33" borderId="25" xfId="56" applyNumberFormat="1" applyFont="1" applyFill="1" applyBorder="1" applyAlignment="1">
      <alignment horizontal="center" vertical="center"/>
      <protection/>
    </xf>
    <xf numFmtId="1" fontId="2" fillId="34" borderId="12" xfId="0" applyNumberFormat="1" applyFont="1" applyFill="1" applyBorder="1" applyAlignment="1">
      <alignment horizontal="center" vertical="center" wrapText="1"/>
    </xf>
    <xf numFmtId="1" fontId="2" fillId="34" borderId="25" xfId="56" applyNumberFormat="1" applyFont="1" applyFill="1" applyBorder="1" applyAlignment="1">
      <alignment horizontal="center" vertical="center"/>
      <protection/>
    </xf>
    <xf numFmtId="1" fontId="2" fillId="34" borderId="12" xfId="56" applyNumberFormat="1" applyFont="1" applyFill="1" applyBorder="1" applyAlignment="1">
      <alignment horizontal="center" vertical="center"/>
      <protection/>
    </xf>
    <xf numFmtId="1" fontId="2" fillId="33" borderId="14" xfId="56" applyNumberFormat="1" applyFont="1" applyFill="1" applyBorder="1" applyAlignment="1">
      <alignment horizontal="center" vertical="center"/>
      <protection/>
    </xf>
    <xf numFmtId="1" fontId="2" fillId="34" borderId="12" xfId="0" applyNumberFormat="1" applyFont="1" applyFill="1" applyBorder="1" applyAlignment="1">
      <alignment horizontal="right" vertical="center" wrapText="1"/>
    </xf>
    <xf numFmtId="1" fontId="2" fillId="34" borderId="25" xfId="56" applyNumberFormat="1" applyFont="1" applyFill="1" applyBorder="1" applyAlignment="1">
      <alignment horizontal="right" vertical="center"/>
      <protection/>
    </xf>
    <xf numFmtId="1" fontId="7" fillId="0" borderId="12" xfId="0" applyNumberFormat="1" applyFont="1" applyFill="1" applyBorder="1" applyAlignment="1">
      <alignment horizontal="right" vertical="center" wrapText="1"/>
    </xf>
    <xf numFmtId="1" fontId="7" fillId="0" borderId="12" xfId="56" applyNumberFormat="1" applyFont="1" applyFill="1" applyBorder="1" applyAlignment="1">
      <alignment horizontal="right" vertical="center"/>
      <protection/>
    </xf>
    <xf numFmtId="0" fontId="2" fillId="0" borderId="62" xfId="56" applyFont="1" applyFill="1" applyBorder="1" applyAlignment="1">
      <alignment horizontal="left" vertical="center" wrapText="1" indent="1"/>
      <protection/>
    </xf>
    <xf numFmtId="0" fontId="2" fillId="0" borderId="63" xfId="56" applyFont="1" applyFill="1" applyBorder="1" applyAlignment="1">
      <alignment horizontal="left" vertical="center" wrapText="1" indent="1"/>
      <protection/>
    </xf>
    <xf numFmtId="0" fontId="2" fillId="0" borderId="64" xfId="56" applyFont="1" applyFill="1" applyBorder="1" applyAlignment="1">
      <alignment horizontal="left" vertical="center" wrapText="1" indent="1"/>
      <protection/>
    </xf>
    <xf numFmtId="0" fontId="2" fillId="0" borderId="65" xfId="56" applyFont="1" applyFill="1" applyBorder="1" applyAlignment="1">
      <alignment horizontal="left" vertical="center" wrapText="1" indent="1"/>
      <protection/>
    </xf>
    <xf numFmtId="0" fontId="57" fillId="33" borderId="0" xfId="57" applyFont="1" applyFill="1" applyAlignment="1">
      <alignment horizontal="left" vertical="center"/>
      <protection/>
    </xf>
    <xf numFmtId="0" fontId="7" fillId="34" borderId="1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1" fontId="7" fillId="0" borderId="33" xfId="56" applyNumberFormat="1" applyFont="1" applyFill="1" applyBorder="1" applyAlignment="1">
      <alignment horizontal="right" vertical="center"/>
      <protection/>
    </xf>
    <xf numFmtId="1" fontId="7" fillId="0" borderId="25" xfId="56" applyNumberFormat="1" applyFont="1" applyFill="1" applyBorder="1" applyAlignment="1">
      <alignment horizontal="right" vertical="center"/>
      <protection/>
    </xf>
    <xf numFmtId="1" fontId="2" fillId="33" borderId="25" xfId="56" applyNumberFormat="1" applyFont="1" applyFill="1" applyBorder="1" applyAlignment="1">
      <alignment horizontal="right" vertical="center"/>
      <protection/>
    </xf>
    <xf numFmtId="1" fontId="7" fillId="0" borderId="66" xfId="56" applyNumberFormat="1" applyFont="1" applyFill="1" applyBorder="1" applyAlignment="1">
      <alignment horizontal="right" vertical="center"/>
      <protection/>
    </xf>
    <xf numFmtId="1" fontId="7" fillId="0" borderId="25" xfId="0" applyNumberFormat="1" applyFont="1" applyFill="1" applyBorder="1" applyAlignment="1">
      <alignment horizontal="right" vertical="center" wrapText="1"/>
    </xf>
    <xf numFmtId="1" fontId="2" fillId="33" borderId="67" xfId="56" applyNumberFormat="1" applyFont="1" applyFill="1" applyBorder="1" applyAlignment="1">
      <alignment horizontal="center" vertical="center"/>
      <protection/>
    </xf>
    <xf numFmtId="181" fontId="15" fillId="0" borderId="43" xfId="56" applyNumberFormat="1" applyFont="1" applyFill="1" applyBorder="1" applyAlignment="1">
      <alignment horizontal="center" vertical="center" wrapText="1"/>
      <protection/>
    </xf>
    <xf numFmtId="0" fontId="7" fillId="34" borderId="68" xfId="56" applyFont="1" applyFill="1" applyBorder="1" applyAlignment="1">
      <alignment horizontal="center" vertical="center" wrapText="1"/>
      <protection/>
    </xf>
    <xf numFmtId="49" fontId="8" fillId="34" borderId="69" xfId="57" applyNumberFormat="1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left" vertical="center" wrapText="1"/>
      <protection/>
    </xf>
    <xf numFmtId="0" fontId="7" fillId="0" borderId="38" xfId="56" applyFont="1" applyFill="1" applyBorder="1" applyAlignment="1">
      <alignment horizontal="left" vertical="center" wrapText="1"/>
      <protection/>
    </xf>
    <xf numFmtId="181" fontId="17" fillId="0" borderId="10" xfId="56" applyNumberFormat="1" applyFont="1" applyFill="1" applyBorder="1" applyAlignment="1">
      <alignment horizontal="center" vertical="center" wrapText="1"/>
      <protection/>
    </xf>
    <xf numFmtId="0" fontId="2" fillId="0" borderId="19" xfId="56" applyFont="1" applyFill="1" applyBorder="1" applyAlignment="1">
      <alignment horizontal="left" vertical="center" wrapText="1" indent="1"/>
      <protection/>
    </xf>
    <xf numFmtId="49" fontId="2" fillId="33" borderId="0" xfId="56" applyNumberFormat="1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2" fillId="0" borderId="70" xfId="56" applyFont="1" applyFill="1" applyBorder="1" applyAlignment="1">
      <alignment vertical="center"/>
      <protection/>
    </xf>
    <xf numFmtId="49" fontId="9" fillId="34" borderId="43" xfId="56" applyNumberFormat="1" applyFont="1" applyFill="1" applyBorder="1" applyAlignment="1">
      <alignment horizontal="left" vertical="center" wrapText="1"/>
      <protection/>
    </xf>
    <xf numFmtId="0" fontId="2" fillId="33" borderId="43" xfId="56" applyFont="1" applyFill="1" applyBorder="1" applyAlignment="1">
      <alignment horizontal="left" vertical="center" wrapText="1"/>
      <protection/>
    </xf>
    <xf numFmtId="49" fontId="9" fillId="34" borderId="71" xfId="56" applyNumberFormat="1" applyFont="1" applyFill="1" applyBorder="1" applyAlignment="1">
      <alignment horizontal="left" vertical="center" wrapText="1"/>
      <protection/>
    </xf>
    <xf numFmtId="49" fontId="9" fillId="34" borderId="72" xfId="56" applyNumberFormat="1" applyFont="1" applyFill="1" applyBorder="1" applyAlignment="1">
      <alignment horizontal="left" vertical="center" wrapText="1"/>
      <protection/>
    </xf>
    <xf numFmtId="0" fontId="2" fillId="0" borderId="72" xfId="56" applyFont="1" applyFill="1" applyBorder="1" applyAlignment="1">
      <alignment horizontal="left" vertical="center" wrapText="1"/>
      <protection/>
    </xf>
    <xf numFmtId="181" fontId="15" fillId="0" borderId="72" xfId="56" applyNumberFormat="1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left" vertical="center" wrapText="1"/>
      <protection/>
    </xf>
    <xf numFmtId="49" fontId="9" fillId="34" borderId="74" xfId="56" applyNumberFormat="1" applyFont="1" applyFill="1" applyBorder="1" applyAlignment="1">
      <alignment horizontal="left" vertical="center" wrapText="1"/>
      <protection/>
    </xf>
    <xf numFmtId="0" fontId="2" fillId="33" borderId="74" xfId="56" applyFont="1" applyFill="1" applyBorder="1" applyAlignment="1">
      <alignment horizontal="left" vertical="center" wrapText="1"/>
      <protection/>
    </xf>
    <xf numFmtId="181" fontId="15" fillId="0" borderId="74" xfId="56" applyNumberFormat="1" applyFont="1" applyFill="1" applyBorder="1" applyAlignment="1">
      <alignment horizontal="center" vertical="center" wrapText="1"/>
      <protection/>
    </xf>
    <xf numFmtId="49" fontId="9" fillId="34" borderId="45" xfId="56" applyNumberFormat="1" applyFont="1" applyFill="1" applyBorder="1" applyAlignment="1">
      <alignment horizontal="left" vertical="center" wrapText="1"/>
      <protection/>
    </xf>
    <xf numFmtId="49" fontId="9" fillId="34" borderId="16" xfId="56" applyNumberFormat="1" applyFont="1" applyFill="1" applyBorder="1" applyAlignment="1">
      <alignment horizontal="left" vertical="center" wrapText="1"/>
      <protection/>
    </xf>
    <xf numFmtId="0" fontId="7" fillId="0" borderId="16" xfId="56" applyFont="1" applyFill="1" applyBorder="1" applyAlignment="1">
      <alignment horizontal="left" vertical="center" wrapText="1"/>
      <protection/>
    </xf>
    <xf numFmtId="181" fontId="17" fillId="0" borderId="16" xfId="56" applyNumberFormat="1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left" vertical="center" wrapText="1" inden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49" fontId="9" fillId="34" borderId="73" xfId="56" applyNumberFormat="1" applyFont="1" applyFill="1" applyBorder="1" applyAlignment="1">
      <alignment horizontal="left" vertical="center" wrapText="1"/>
      <protection/>
    </xf>
    <xf numFmtId="181" fontId="15" fillId="0" borderId="73" xfId="56" applyNumberFormat="1" applyFont="1" applyFill="1" applyBorder="1" applyAlignment="1">
      <alignment vertical="center" wrapText="1"/>
      <protection/>
    </xf>
    <xf numFmtId="49" fontId="2" fillId="33" borderId="0" xfId="56" applyNumberFormat="1" applyFont="1" applyFill="1" applyAlignment="1">
      <alignment vertical="center"/>
      <protection/>
    </xf>
    <xf numFmtId="0" fontId="4" fillId="33" borderId="0" xfId="57" applyFont="1" applyFill="1" applyBorder="1" applyAlignment="1">
      <alignment horizontal="left" vertical="center" wrapText="1"/>
      <protection/>
    </xf>
    <xf numFmtId="49" fontId="15" fillId="34" borderId="37" xfId="0" applyNumberFormat="1" applyFont="1" applyFill="1" applyBorder="1" applyAlignment="1" quotePrefix="1">
      <alignment horizontal="left" vertical="center"/>
    </xf>
    <xf numFmtId="49" fontId="15" fillId="34" borderId="38" xfId="0" applyNumberFormat="1" applyFont="1" applyFill="1" applyBorder="1" applyAlignment="1">
      <alignment horizontal="left" vertical="center"/>
    </xf>
    <xf numFmtId="187" fontId="2" fillId="35" borderId="23" xfId="56" applyNumberFormat="1" applyFont="1" applyFill="1" applyBorder="1" applyAlignment="1">
      <alignment horizontal="right" vertical="center"/>
      <protection/>
    </xf>
    <xf numFmtId="181" fontId="7" fillId="0" borderId="24" xfId="56" applyNumberFormat="1" applyFont="1" applyFill="1" applyBorder="1" applyAlignment="1">
      <alignment horizontal="right" vertical="center"/>
      <protection/>
    </xf>
    <xf numFmtId="49" fontId="15" fillId="34" borderId="39" xfId="0" applyNumberFormat="1" applyFont="1" applyFill="1" applyBorder="1" applyAlignment="1" quotePrefix="1">
      <alignment horizontal="left" vertical="center"/>
    </xf>
    <xf numFmtId="49" fontId="7" fillId="0" borderId="41" xfId="0" applyNumberFormat="1" applyFont="1" applyFill="1" applyBorder="1" applyAlignment="1">
      <alignment horizontal="left" vertical="center" wrapText="1"/>
    </xf>
    <xf numFmtId="49" fontId="10" fillId="35" borderId="37" xfId="57" applyNumberFormat="1" applyFont="1" applyFill="1" applyBorder="1" applyAlignment="1">
      <alignment horizontal="left" vertical="top" wrapText="1"/>
      <protection/>
    </xf>
    <xf numFmtId="49" fontId="9" fillId="34" borderId="52" xfId="56" applyNumberFormat="1" applyFont="1" applyFill="1" applyBorder="1" applyAlignment="1">
      <alignment horizontal="center" vertical="center"/>
      <protection/>
    </xf>
    <xf numFmtId="0" fontId="2" fillId="33" borderId="52" xfId="57" applyFont="1" applyFill="1" applyBorder="1" applyAlignment="1">
      <alignment vertical="center"/>
      <protection/>
    </xf>
    <xf numFmtId="0" fontId="2" fillId="33" borderId="53" xfId="57" applyFont="1" applyFill="1" applyBorder="1" applyAlignment="1">
      <alignment vertical="center"/>
      <protection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0" xfId="56" applyNumberFormat="1" applyFont="1" applyFill="1" applyBorder="1" applyAlignment="1">
      <alignment horizontal="center" vertical="center" wrapText="1"/>
      <protection/>
    </xf>
    <xf numFmtId="0" fontId="7" fillId="33" borderId="0" xfId="56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 vertical="top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56" applyFont="1" applyFill="1" applyAlignment="1">
      <alignment vertical="center"/>
      <protection/>
    </xf>
    <xf numFmtId="49" fontId="15" fillId="34" borderId="37" xfId="56" applyNumberFormat="1" applyFont="1" applyFill="1" applyBorder="1" applyAlignment="1">
      <alignment horizontal="left" vertical="center" wrapText="1"/>
      <protection/>
    </xf>
    <xf numFmtId="49" fontId="17" fillId="34" borderId="77" xfId="56" applyNumberFormat="1" applyFont="1" applyFill="1" applyBorder="1" applyAlignment="1">
      <alignment horizontal="left" vertical="center"/>
      <protection/>
    </xf>
    <xf numFmtId="0" fontId="7" fillId="0" borderId="78" xfId="56" applyFont="1" applyFill="1" applyBorder="1" applyAlignment="1">
      <alignment horizontal="left" vertical="center" wrapText="1" indent="1"/>
      <protection/>
    </xf>
    <xf numFmtId="181" fontId="2" fillId="0" borderId="79" xfId="56" applyNumberFormat="1" applyFont="1" applyFill="1" applyBorder="1" applyAlignment="1">
      <alignment horizontal="right" vertical="center" wrapText="1"/>
      <protection/>
    </xf>
    <xf numFmtId="2" fontId="2" fillId="34" borderId="54" xfId="56" applyNumberFormat="1" applyFont="1" applyFill="1" applyBorder="1" applyAlignment="1">
      <alignment horizontal="left" vertical="center" wrapText="1" indent="1"/>
      <protection/>
    </xf>
    <xf numFmtId="3" fontId="2" fillId="34" borderId="57" xfId="56" applyNumberFormat="1" applyFont="1" applyFill="1" applyBorder="1" applyAlignment="1">
      <alignment horizontal="right" vertical="center" wrapText="1" indent="1"/>
      <protection/>
    </xf>
    <xf numFmtId="0" fontId="7" fillId="34" borderId="80" xfId="0" applyFont="1" applyFill="1" applyBorder="1" applyAlignment="1">
      <alignment horizontal="center" vertical="center" wrapText="1"/>
    </xf>
    <xf numFmtId="49" fontId="7" fillId="34" borderId="81" xfId="0" applyNumberFormat="1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 wrapText="1"/>
    </xf>
    <xf numFmtId="181" fontId="7" fillId="0" borderId="32" xfId="56" applyNumberFormat="1" applyFont="1" applyFill="1" applyBorder="1" applyAlignment="1">
      <alignment horizontal="right" vertical="center"/>
      <protection/>
    </xf>
    <xf numFmtId="181" fontId="2" fillId="35" borderId="32" xfId="56" applyNumberFormat="1" applyFont="1" applyFill="1" applyBorder="1" applyAlignment="1">
      <alignment horizontal="right" vertical="center"/>
      <protection/>
    </xf>
    <xf numFmtId="187" fontId="2" fillId="35" borderId="32" xfId="56" applyNumberFormat="1" applyFont="1" applyFill="1" applyBorder="1" applyAlignment="1">
      <alignment horizontal="right" vertical="center"/>
      <protection/>
    </xf>
    <xf numFmtId="181" fontId="7" fillId="0" borderId="55" xfId="56" applyNumberFormat="1" applyFont="1" applyFill="1" applyBorder="1" applyAlignment="1">
      <alignment horizontal="right" vertical="center"/>
      <protection/>
    </xf>
    <xf numFmtId="0" fontId="7" fillId="34" borderId="82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49" fontId="2" fillId="34" borderId="83" xfId="56" applyNumberFormat="1" applyFont="1" applyFill="1" applyBorder="1" applyAlignment="1">
      <alignment horizontal="center" vertical="center" wrapText="1"/>
      <protection/>
    </xf>
    <xf numFmtId="49" fontId="2" fillId="34" borderId="84" xfId="56" applyNumberFormat="1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7" fillId="0" borderId="63" xfId="0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7" fillId="34" borderId="10" xfId="55" applyFont="1" applyFill="1" applyBorder="1" applyAlignment="1">
      <alignment horizontal="center" vertical="center"/>
      <protection/>
    </xf>
    <xf numFmtId="0" fontId="55" fillId="34" borderId="10" xfId="0" applyFont="1" applyFill="1" applyBorder="1" applyAlignment="1">
      <alignment/>
    </xf>
    <xf numFmtId="0" fontId="7" fillId="34" borderId="10" xfId="55" applyFont="1" applyFill="1" applyBorder="1" applyAlignment="1">
      <alignment horizontal="left" vertical="center" indent="3"/>
      <protection/>
    </xf>
    <xf numFmtId="0" fontId="4" fillId="34" borderId="85" xfId="56" applyFont="1" applyFill="1" applyBorder="1" applyAlignment="1">
      <alignment horizontal="center" vertical="center" wrapText="1"/>
      <protection/>
    </xf>
    <xf numFmtId="0" fontId="36" fillId="0" borderId="86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49" fontId="7" fillId="34" borderId="88" xfId="56" applyNumberFormat="1" applyFont="1" applyFill="1" applyBorder="1" applyAlignment="1">
      <alignment horizontal="center" vertical="center" wrapText="1"/>
      <protection/>
    </xf>
    <xf numFmtId="0" fontId="36" fillId="0" borderId="39" xfId="0" applyFont="1" applyBorder="1" applyAlignment="1">
      <alignment horizontal="center" vertical="center" wrapText="1"/>
    </xf>
    <xf numFmtId="0" fontId="7" fillId="34" borderId="89" xfId="56" applyFont="1" applyFill="1" applyBorder="1" applyAlignment="1">
      <alignment horizontal="left" vertical="center" wrapText="1"/>
      <protection/>
    </xf>
    <xf numFmtId="0" fontId="36" fillId="0" borderId="43" xfId="0" applyFont="1" applyBorder="1" applyAlignment="1">
      <alignment horizontal="left" vertical="center" wrapText="1"/>
    </xf>
    <xf numFmtId="0" fontId="7" fillId="34" borderId="89" xfId="56" applyFont="1" applyFill="1" applyBorder="1" applyAlignment="1">
      <alignment horizontal="center" vertical="center" wrapText="1"/>
      <protection/>
    </xf>
    <xf numFmtId="0" fontId="36" fillId="0" borderId="43" xfId="0" applyFont="1" applyBorder="1" applyAlignment="1">
      <alignment horizontal="center" vertical="center" wrapText="1"/>
    </xf>
    <xf numFmtId="0" fontId="7" fillId="34" borderId="80" xfId="56" applyFont="1" applyFill="1" applyBorder="1" applyAlignment="1">
      <alignment horizontal="left" vertical="center" wrapText="1"/>
      <protection/>
    </xf>
    <xf numFmtId="0" fontId="7" fillId="34" borderId="81" xfId="56" applyFont="1" applyFill="1" applyBorder="1" applyAlignment="1">
      <alignment horizontal="left" vertical="center" wrapText="1"/>
      <protection/>
    </xf>
    <xf numFmtId="0" fontId="7" fillId="34" borderId="90" xfId="56" applyFont="1" applyFill="1" applyBorder="1" applyAlignment="1">
      <alignment horizontal="left" vertical="center" wrapText="1"/>
      <protection/>
    </xf>
    <xf numFmtId="0" fontId="7" fillId="34" borderId="89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4" borderId="80" xfId="57" applyFont="1" applyFill="1" applyBorder="1" applyAlignment="1">
      <alignment horizontal="left" vertical="center" wrapText="1"/>
      <protection/>
    </xf>
    <xf numFmtId="0" fontId="5" fillId="34" borderId="81" xfId="57" applyFont="1" applyFill="1" applyBorder="1" applyAlignment="1">
      <alignment horizontal="left" vertical="center" wrapText="1"/>
      <protection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4" fillId="34" borderId="85" xfId="0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2" fillId="0" borderId="38" xfId="56" applyFont="1" applyFill="1" applyBorder="1" applyAlignment="1">
      <alignment horizontal="left" vertical="center" wrapText="1" indent="1"/>
      <protection/>
    </xf>
    <xf numFmtId="0" fontId="2" fillId="33" borderId="22" xfId="57" applyFont="1" applyFill="1" applyBorder="1" applyAlignment="1">
      <alignment horizontal="left" vertical="center" wrapText="1" indent="2"/>
      <protection/>
    </xf>
    <xf numFmtId="0" fontId="2" fillId="33" borderId="21" xfId="57" applyFont="1" applyFill="1" applyBorder="1" applyAlignment="1">
      <alignment horizontal="left" vertical="center" wrapText="1" indent="2"/>
      <protection/>
    </xf>
    <xf numFmtId="0" fontId="2" fillId="33" borderId="22" xfId="57" applyFont="1" applyFill="1" applyBorder="1" applyAlignment="1">
      <alignment horizontal="left" vertical="center" wrapText="1" indent="3"/>
      <protection/>
    </xf>
    <xf numFmtId="0" fontId="2" fillId="33" borderId="21" xfId="57" applyFont="1" applyFill="1" applyBorder="1" applyAlignment="1">
      <alignment horizontal="left" vertical="center" wrapText="1" indent="3"/>
      <protection/>
    </xf>
    <xf numFmtId="0" fontId="2" fillId="0" borderId="22" xfId="56" applyFont="1" applyFill="1" applyBorder="1" applyAlignment="1">
      <alignment horizontal="left" vertical="center" wrapText="1" indent="4"/>
      <protection/>
    </xf>
    <xf numFmtId="0" fontId="2" fillId="0" borderId="21" xfId="56" applyFont="1" applyFill="1" applyBorder="1" applyAlignment="1">
      <alignment horizontal="left" vertical="center" wrapText="1" indent="4"/>
      <protection/>
    </xf>
    <xf numFmtId="0" fontId="2" fillId="0" borderId="22" xfId="56" applyFont="1" applyFill="1" applyBorder="1" applyAlignment="1">
      <alignment horizontal="left" vertical="center" wrapText="1" indent="5"/>
      <protection/>
    </xf>
    <xf numFmtId="0" fontId="2" fillId="0" borderId="21" xfId="56" applyFont="1" applyFill="1" applyBorder="1" applyAlignment="1">
      <alignment horizontal="left" vertical="center" wrapText="1" indent="5"/>
      <protection/>
    </xf>
    <xf numFmtId="0" fontId="2" fillId="0" borderId="22" xfId="57" applyFont="1" applyFill="1" applyBorder="1" applyAlignment="1">
      <alignment horizontal="left" vertical="center" wrapText="1" indent="1"/>
      <protection/>
    </xf>
    <xf numFmtId="0" fontId="2" fillId="0" borderId="21" xfId="57" applyFont="1" applyFill="1" applyBorder="1" applyAlignment="1">
      <alignment horizontal="left" vertical="center" wrapText="1" indent="1"/>
      <protection/>
    </xf>
    <xf numFmtId="0" fontId="4" fillId="34" borderId="85" xfId="57" applyFont="1" applyFill="1" applyBorder="1" applyAlignment="1">
      <alignment horizontal="center" vertical="center" wrapText="1"/>
      <protection/>
    </xf>
    <xf numFmtId="0" fontId="4" fillId="34" borderId="86" xfId="57" applyFont="1" applyFill="1" applyBorder="1" applyAlignment="1">
      <alignment horizontal="center" vertical="center" wrapText="1"/>
      <protection/>
    </xf>
    <xf numFmtId="0" fontId="4" fillId="34" borderId="87" xfId="57" applyFont="1" applyFill="1" applyBorder="1" applyAlignment="1">
      <alignment horizontal="center" vertical="center" wrapText="1"/>
      <protection/>
    </xf>
    <xf numFmtId="0" fontId="4" fillId="33" borderId="28" xfId="57" applyFont="1" applyFill="1" applyBorder="1" applyAlignment="1">
      <alignment horizontal="center" vertical="center" wrapText="1"/>
      <protection/>
    </xf>
    <xf numFmtId="0" fontId="4" fillId="33" borderId="29" xfId="57" applyFont="1" applyFill="1" applyBorder="1" applyAlignment="1">
      <alignment horizontal="center" vertical="center" wrapText="1"/>
      <protection/>
    </xf>
    <xf numFmtId="0" fontId="4" fillId="33" borderId="92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33" borderId="93" xfId="57" applyFont="1" applyFill="1" applyBorder="1" applyAlignment="1">
      <alignment horizontal="center" vertical="center" wrapText="1"/>
      <protection/>
    </xf>
    <xf numFmtId="0" fontId="4" fillId="33" borderId="94" xfId="57" applyFont="1" applyFill="1" applyBorder="1" applyAlignment="1">
      <alignment horizontal="center" vertical="center" wrapText="1"/>
      <protection/>
    </xf>
    <xf numFmtId="0" fontId="4" fillId="33" borderId="70" xfId="57" applyFont="1" applyFill="1" applyBorder="1" applyAlignment="1">
      <alignment horizontal="center" vertical="center" wrapText="1"/>
      <protection/>
    </xf>
    <xf numFmtId="0" fontId="4" fillId="33" borderId="95" xfId="57" applyFont="1" applyFill="1" applyBorder="1" applyAlignment="1">
      <alignment horizontal="center" vertical="center" wrapText="1"/>
      <protection/>
    </xf>
    <xf numFmtId="0" fontId="4" fillId="33" borderId="96" xfId="57" applyFont="1" applyFill="1" applyBorder="1" applyAlignment="1">
      <alignment horizontal="center" vertical="center" wrapText="1"/>
      <protection/>
    </xf>
    <xf numFmtId="0" fontId="4" fillId="33" borderId="69" xfId="57" applyFont="1" applyFill="1" applyBorder="1" applyAlignment="1">
      <alignment horizontal="center" vertical="center" wrapText="1"/>
      <protection/>
    </xf>
    <xf numFmtId="0" fontId="7" fillId="34" borderId="15" xfId="57" applyFont="1" applyFill="1" applyBorder="1" applyAlignment="1">
      <alignment horizontal="center" vertical="center" wrapText="1"/>
      <protection/>
    </xf>
    <xf numFmtId="0" fontId="7" fillId="34" borderId="16" xfId="57" applyFont="1" applyFill="1" applyBorder="1" applyAlignment="1">
      <alignment horizontal="center" vertical="center" wrapText="1"/>
      <protection/>
    </xf>
    <xf numFmtId="0" fontId="7" fillId="34" borderId="43" xfId="57" applyFont="1" applyFill="1" applyBorder="1" applyAlignment="1">
      <alignment horizontal="center" vertical="center" wrapText="1"/>
      <protection/>
    </xf>
    <xf numFmtId="0" fontId="7" fillId="34" borderId="50" xfId="57" applyFont="1" applyFill="1" applyBorder="1" applyAlignment="1">
      <alignment horizontal="center" vertical="center"/>
      <protection/>
    </xf>
    <xf numFmtId="0" fontId="7" fillId="34" borderId="51" xfId="57" applyFont="1" applyFill="1" applyBorder="1" applyAlignment="1">
      <alignment horizontal="center" vertical="center"/>
      <protection/>
    </xf>
    <xf numFmtId="0" fontId="7" fillId="34" borderId="68" xfId="57" applyFont="1" applyFill="1" applyBorder="1" applyAlignment="1">
      <alignment horizontal="center" vertical="center" wrapText="1"/>
      <protection/>
    </xf>
    <xf numFmtId="0" fontId="7" fillId="34" borderId="50" xfId="57" applyFont="1" applyFill="1" applyBorder="1" applyAlignment="1">
      <alignment horizontal="center" vertical="center" wrapText="1"/>
      <protection/>
    </xf>
    <xf numFmtId="0" fontId="7" fillId="34" borderId="51" xfId="57" applyFont="1" applyFill="1" applyBorder="1" applyAlignment="1">
      <alignment horizontal="center" vertical="center" wrapText="1"/>
      <protection/>
    </xf>
    <xf numFmtId="0" fontId="7" fillId="34" borderId="97" xfId="57" applyFont="1" applyFill="1" applyBorder="1" applyAlignment="1">
      <alignment horizontal="center" vertical="center" wrapText="1"/>
      <protection/>
    </xf>
    <xf numFmtId="0" fontId="2" fillId="33" borderId="0" xfId="57" applyFont="1" applyFill="1" applyAlignment="1">
      <alignment horizontal="left" vertical="center"/>
      <protection/>
    </xf>
    <xf numFmtId="0" fontId="7" fillId="34" borderId="34" xfId="57" applyFont="1" applyFill="1" applyBorder="1" applyAlignment="1">
      <alignment horizontal="center" vertical="center" wrapText="1"/>
      <protection/>
    </xf>
    <xf numFmtId="0" fontId="7" fillId="34" borderId="39" xfId="57" applyFont="1" applyFill="1" applyBorder="1" applyAlignment="1">
      <alignment horizontal="center" vertical="center" wrapText="1"/>
      <protection/>
    </xf>
    <xf numFmtId="0" fontId="7" fillId="34" borderId="58" xfId="57" applyFont="1" applyFill="1" applyBorder="1" applyAlignment="1">
      <alignment horizontal="center" vertical="center" wrapText="1"/>
      <protection/>
    </xf>
    <xf numFmtId="0" fontId="7" fillId="34" borderId="44" xfId="57" applyFont="1" applyFill="1" applyBorder="1" applyAlignment="1">
      <alignment horizontal="center" vertical="center" wrapText="1"/>
      <protection/>
    </xf>
    <xf numFmtId="0" fontId="7" fillId="34" borderId="41" xfId="57" applyFont="1" applyFill="1" applyBorder="1" applyAlignment="1">
      <alignment horizontal="center" vertical="center" wrapText="1"/>
      <protection/>
    </xf>
    <xf numFmtId="0" fontId="7" fillId="34" borderId="42" xfId="57" applyFont="1" applyFill="1" applyBorder="1" applyAlignment="1">
      <alignment horizontal="center" vertical="center" wrapText="1"/>
      <protection/>
    </xf>
    <xf numFmtId="49" fontId="8" fillId="34" borderId="15" xfId="56" applyNumberFormat="1" applyFont="1" applyFill="1" applyBorder="1" applyAlignment="1">
      <alignment horizontal="center" vertical="center"/>
      <protection/>
    </xf>
    <xf numFmtId="49" fontId="8" fillId="34" borderId="43" xfId="56" applyNumberFormat="1" applyFont="1" applyFill="1" applyBorder="1" applyAlignment="1">
      <alignment horizontal="center" vertical="center"/>
      <protection/>
    </xf>
    <xf numFmtId="0" fontId="2" fillId="34" borderId="28" xfId="57" applyFont="1" applyFill="1" applyBorder="1" applyAlignment="1">
      <alignment horizontal="center" vertical="center"/>
      <protection/>
    </xf>
    <xf numFmtId="0" fontId="2" fillId="34" borderId="29" xfId="57" applyFont="1" applyFill="1" applyBorder="1" applyAlignment="1">
      <alignment horizontal="center" vertical="center"/>
      <protection/>
    </xf>
    <xf numFmtId="0" fontId="2" fillId="34" borderId="98" xfId="57" applyFont="1" applyFill="1" applyBorder="1" applyAlignment="1">
      <alignment horizontal="center" vertical="center"/>
      <protection/>
    </xf>
    <xf numFmtId="0" fontId="2" fillId="34" borderId="95" xfId="57" applyFont="1" applyFill="1" applyBorder="1" applyAlignment="1">
      <alignment horizontal="center" vertical="center"/>
      <protection/>
    </xf>
    <xf numFmtId="0" fontId="2" fillId="34" borderId="0" xfId="57" applyFont="1" applyFill="1" applyBorder="1" applyAlignment="1">
      <alignment horizontal="center" vertical="center"/>
      <protection/>
    </xf>
    <xf numFmtId="0" fontId="2" fillId="34" borderId="99" xfId="57" applyFont="1" applyFill="1" applyBorder="1" applyAlignment="1">
      <alignment horizontal="center" vertical="center"/>
      <protection/>
    </xf>
    <xf numFmtId="0" fontId="2" fillId="34" borderId="30" xfId="57" applyFont="1" applyFill="1" applyBorder="1" applyAlignment="1">
      <alignment horizontal="center" vertical="center"/>
      <protection/>
    </xf>
    <xf numFmtId="0" fontId="2" fillId="34" borderId="31" xfId="57" applyFont="1" applyFill="1" applyBorder="1" applyAlignment="1">
      <alignment horizontal="center" vertical="center"/>
      <protection/>
    </xf>
    <xf numFmtId="0" fontId="2" fillId="34" borderId="42" xfId="57" applyFont="1" applyFill="1" applyBorder="1" applyAlignment="1">
      <alignment horizontal="center" vertical="center"/>
      <protection/>
    </xf>
    <xf numFmtId="0" fontId="7" fillId="34" borderId="89" xfId="57" applyFont="1" applyFill="1" applyBorder="1" applyAlignment="1">
      <alignment horizontal="center" vertical="center" wrapText="1"/>
      <protection/>
    </xf>
    <xf numFmtId="0" fontId="7" fillId="34" borderId="68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 applyProtection="1">
      <alignment horizontal="left" vertical="center" wrapText="1" indent="3"/>
      <protection/>
    </xf>
    <xf numFmtId="0" fontId="2" fillId="33" borderId="21" xfId="57" applyFont="1" applyFill="1" applyBorder="1" applyAlignment="1" applyProtection="1">
      <alignment horizontal="left" vertical="center" wrapText="1" indent="3"/>
      <protection/>
    </xf>
    <xf numFmtId="0" fontId="7" fillId="34" borderId="84" xfId="57" applyFont="1" applyFill="1" applyBorder="1" applyAlignment="1">
      <alignment horizontal="center" vertical="center" wrapText="1"/>
      <protection/>
    </xf>
    <xf numFmtId="0" fontId="7" fillId="34" borderId="75" xfId="57" applyFont="1" applyFill="1" applyBorder="1" applyAlignment="1">
      <alignment horizontal="center" vertical="center" wrapText="1"/>
      <protection/>
    </xf>
    <xf numFmtId="0" fontId="7" fillId="34" borderId="62" xfId="57" applyFont="1" applyFill="1" applyBorder="1" applyAlignment="1">
      <alignment horizontal="center" vertical="center" wrapText="1"/>
      <protection/>
    </xf>
    <xf numFmtId="0" fontId="7" fillId="34" borderId="91" xfId="57" applyFont="1" applyFill="1" applyBorder="1" applyAlignment="1">
      <alignment horizontal="center" vertical="center" wrapText="1"/>
      <protection/>
    </xf>
    <xf numFmtId="0" fontId="7" fillId="34" borderId="29" xfId="57" applyFont="1" applyFill="1" applyBorder="1" applyAlignment="1">
      <alignment horizontal="center" vertical="center" wrapText="1"/>
      <protection/>
    </xf>
    <xf numFmtId="0" fontId="7" fillId="34" borderId="98" xfId="57" applyFont="1" applyFill="1" applyBorder="1" applyAlignment="1">
      <alignment horizontal="center" vertical="center" wrapText="1"/>
      <protection/>
    </xf>
    <xf numFmtId="0" fontId="7" fillId="34" borderId="31" xfId="57" applyFont="1" applyFill="1" applyBorder="1" applyAlignment="1">
      <alignment horizontal="center" vertical="center" wrapText="1"/>
      <protection/>
    </xf>
    <xf numFmtId="0" fontId="2" fillId="33" borderId="22" xfId="57" applyFont="1" applyFill="1" applyBorder="1" applyAlignment="1" applyProtection="1">
      <alignment horizontal="left" vertical="center" wrapText="1" indent="4"/>
      <protection/>
    </xf>
    <xf numFmtId="0" fontId="2" fillId="33" borderId="21" xfId="57" applyFont="1" applyFill="1" applyBorder="1" applyAlignment="1" applyProtection="1">
      <alignment horizontal="left" vertical="center" wrapText="1" indent="4"/>
      <protection/>
    </xf>
    <xf numFmtId="49" fontId="8" fillId="34" borderId="84" xfId="56" applyNumberFormat="1" applyFont="1" applyFill="1" applyBorder="1" applyAlignment="1">
      <alignment horizontal="center" vertical="center"/>
      <protection/>
    </xf>
    <xf numFmtId="49" fontId="8" fillId="34" borderId="75" xfId="56" applyNumberFormat="1" applyFont="1" applyFill="1" applyBorder="1" applyAlignment="1">
      <alignment horizontal="center" vertical="center"/>
      <protection/>
    </xf>
    <xf numFmtId="0" fontId="5" fillId="33" borderId="56" xfId="57" applyFont="1" applyFill="1" applyBorder="1" applyAlignment="1">
      <alignment horizontal="left" vertical="center" wrapText="1"/>
      <protection/>
    </xf>
    <xf numFmtId="0" fontId="5" fillId="33" borderId="99" xfId="57" applyFont="1" applyFill="1" applyBorder="1" applyAlignment="1">
      <alignment horizontal="left" vertical="center" wrapText="1"/>
      <protection/>
    </xf>
    <xf numFmtId="0" fontId="7" fillId="33" borderId="22" xfId="57" applyFont="1" applyFill="1" applyBorder="1" applyAlignment="1">
      <alignment horizontal="left" vertical="center" wrapText="1" indent="1"/>
      <protection/>
    </xf>
    <xf numFmtId="0" fontId="7" fillId="33" borderId="21" xfId="57" applyFont="1" applyFill="1" applyBorder="1" applyAlignment="1">
      <alignment horizontal="left" vertical="center" wrapText="1" indent="1"/>
      <protection/>
    </xf>
    <xf numFmtId="0" fontId="2" fillId="33" borderId="22" xfId="57" applyFont="1" applyFill="1" applyBorder="1" applyAlignment="1" applyProtection="1">
      <alignment horizontal="left" vertical="center" wrapText="1" indent="2"/>
      <protection/>
    </xf>
    <xf numFmtId="0" fontId="2" fillId="33" borderId="21" xfId="57" applyFont="1" applyFill="1" applyBorder="1" applyAlignment="1" applyProtection="1">
      <alignment horizontal="left" vertical="center" wrapText="1" indent="2"/>
      <protection/>
    </xf>
    <xf numFmtId="0" fontId="5" fillId="34" borderId="80" xfId="57" applyFont="1" applyFill="1" applyBorder="1" applyAlignment="1">
      <alignment horizontal="left" vertical="center" wrapText="1" indent="1"/>
      <protection/>
    </xf>
    <xf numFmtId="0" fontId="5" fillId="34" borderId="81" xfId="57" applyFont="1" applyFill="1" applyBorder="1" applyAlignment="1">
      <alignment horizontal="left" vertical="center" wrapText="1" indent="1"/>
      <protection/>
    </xf>
    <xf numFmtId="0" fontId="5" fillId="34" borderId="90" xfId="57" applyFont="1" applyFill="1" applyBorder="1" applyAlignment="1">
      <alignment horizontal="left" vertical="center" wrapText="1" indent="1"/>
      <protection/>
    </xf>
    <xf numFmtId="0" fontId="7" fillId="33" borderId="58" xfId="57" applyFont="1" applyFill="1" applyBorder="1" applyAlignment="1">
      <alignment horizontal="left" vertical="center" wrapText="1" indent="1"/>
      <protection/>
    </xf>
    <xf numFmtId="0" fontId="7" fillId="33" borderId="44" xfId="57" applyFont="1" applyFill="1" applyBorder="1" applyAlignment="1">
      <alignment horizontal="left" vertical="center" wrapText="1" indent="1"/>
      <protection/>
    </xf>
    <xf numFmtId="0" fontId="2" fillId="0" borderId="22" xfId="56" applyFont="1" applyFill="1" applyBorder="1" applyAlignment="1">
      <alignment horizontal="left" vertical="center" wrapText="1" indent="3"/>
      <protection/>
    </xf>
    <xf numFmtId="0" fontId="2" fillId="0" borderId="21" xfId="56" applyFont="1" applyFill="1" applyBorder="1" applyAlignment="1">
      <alignment horizontal="left" vertical="center" wrapText="1" indent="3"/>
      <protection/>
    </xf>
    <xf numFmtId="0" fontId="2" fillId="33" borderId="58" xfId="57" applyFont="1" applyFill="1" applyBorder="1" applyAlignment="1">
      <alignment horizontal="left" vertical="center" wrapText="1" indent="2"/>
      <protection/>
    </xf>
    <xf numFmtId="0" fontId="2" fillId="33" borderId="44" xfId="57" applyFont="1" applyFill="1" applyBorder="1" applyAlignment="1">
      <alignment horizontal="left" vertical="center" wrapText="1" indent="2"/>
      <protection/>
    </xf>
    <xf numFmtId="0" fontId="2" fillId="0" borderId="58" xfId="56" applyFont="1" applyFill="1" applyBorder="1" applyAlignment="1">
      <alignment horizontal="left" vertical="center" wrapText="1" indent="4"/>
      <protection/>
    </xf>
    <xf numFmtId="0" fontId="2" fillId="0" borderId="44" xfId="56" applyFont="1" applyFill="1" applyBorder="1" applyAlignment="1">
      <alignment horizontal="left" vertical="center" wrapText="1" indent="4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 wrapText="1" indent="1"/>
      <protection/>
    </xf>
    <xf numFmtId="0" fontId="7" fillId="0" borderId="22" xfId="57" applyFont="1" applyFill="1" applyBorder="1" applyAlignment="1">
      <alignment horizontal="left" vertical="center" wrapText="1"/>
      <protection/>
    </xf>
    <xf numFmtId="0" fontId="7" fillId="0" borderId="21" xfId="57" applyFont="1" applyFill="1" applyBorder="1" applyAlignment="1">
      <alignment horizontal="left" vertical="center" wrapText="1"/>
      <protection/>
    </xf>
    <xf numFmtId="49" fontId="7" fillId="34" borderId="80" xfId="0" applyNumberFormat="1" applyFont="1" applyFill="1" applyBorder="1" applyAlignment="1">
      <alignment horizontal="left" vertical="center"/>
    </xf>
    <xf numFmtId="49" fontId="7" fillId="34" borderId="81" xfId="0" applyNumberFormat="1" applyFont="1" applyFill="1" applyBorder="1" applyAlignment="1">
      <alignment horizontal="left" vertical="center"/>
    </xf>
    <xf numFmtId="49" fontId="7" fillId="34" borderId="90" xfId="0" applyNumberFormat="1" applyFont="1" applyFill="1" applyBorder="1" applyAlignment="1">
      <alignment horizontal="left" vertical="center"/>
    </xf>
    <xf numFmtId="0" fontId="7" fillId="34" borderId="17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7" fillId="34" borderId="18" xfId="57" applyFont="1" applyFill="1" applyBorder="1" applyAlignment="1">
      <alignment horizontal="center" vertical="center" wrapText="1"/>
      <protection/>
    </xf>
    <xf numFmtId="0" fontId="7" fillId="34" borderId="19" xfId="57" applyFont="1" applyFill="1" applyBorder="1" applyAlignment="1">
      <alignment horizontal="center" vertical="center" wrapText="1"/>
      <protection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vertical="center" wrapText="1"/>
    </xf>
    <xf numFmtId="49" fontId="8" fillId="34" borderId="15" xfId="57" applyNumberFormat="1" applyFont="1" applyFill="1" applyBorder="1" applyAlignment="1" quotePrefix="1">
      <alignment horizontal="center" vertical="center" wrapText="1"/>
      <protection/>
    </xf>
    <xf numFmtId="49" fontId="8" fillId="34" borderId="43" xfId="57" applyNumberFormat="1" applyFont="1" applyFill="1" applyBorder="1" applyAlignment="1" quotePrefix="1">
      <alignment horizontal="center" vertical="center" wrapText="1"/>
      <protection/>
    </xf>
    <xf numFmtId="0" fontId="4" fillId="34" borderId="28" xfId="57" applyFont="1" applyFill="1" applyBorder="1" applyAlignment="1">
      <alignment horizontal="left" vertical="center" wrapText="1"/>
      <protection/>
    </xf>
    <xf numFmtId="0" fontId="4" fillId="34" borderId="29" xfId="57" applyFont="1" applyFill="1" applyBorder="1" applyAlignment="1">
      <alignment horizontal="left" vertical="center" wrapText="1"/>
      <protection/>
    </xf>
    <xf numFmtId="0" fontId="4" fillId="34" borderId="30" xfId="57" applyFont="1" applyFill="1" applyBorder="1" applyAlignment="1">
      <alignment horizontal="left" vertical="center" wrapText="1"/>
      <protection/>
    </xf>
    <xf numFmtId="0" fontId="4" fillId="34" borderId="31" xfId="57" applyFont="1" applyFill="1" applyBorder="1" applyAlignment="1">
      <alignment horizontal="left" vertical="center" wrapText="1"/>
      <protection/>
    </xf>
    <xf numFmtId="0" fontId="4" fillId="34" borderId="98" xfId="57" applyFont="1" applyFill="1" applyBorder="1" applyAlignment="1">
      <alignment horizontal="left" vertical="center" wrapText="1"/>
      <protection/>
    </xf>
    <xf numFmtId="0" fontId="4" fillId="34" borderId="42" xfId="57" applyFont="1" applyFill="1" applyBorder="1" applyAlignment="1">
      <alignment horizontal="left" vertical="center" wrapText="1"/>
      <protection/>
    </xf>
    <xf numFmtId="0" fontId="7" fillId="34" borderId="49" xfId="56" applyFont="1" applyFill="1" applyBorder="1" applyAlignment="1">
      <alignment horizontal="left" vertical="center" wrapText="1"/>
      <protection/>
    </xf>
    <xf numFmtId="0" fontId="7" fillId="34" borderId="50" xfId="56" applyFont="1" applyFill="1" applyBorder="1" applyAlignment="1">
      <alignment horizontal="left" vertical="center" wrapText="1"/>
      <protection/>
    </xf>
    <xf numFmtId="0" fontId="7" fillId="34" borderId="97" xfId="56" applyFont="1" applyFill="1" applyBorder="1" applyAlignment="1">
      <alignment horizontal="left" vertical="center" wrapText="1"/>
      <protection/>
    </xf>
    <xf numFmtId="0" fontId="7" fillId="34" borderId="100" xfId="56" applyFont="1" applyFill="1" applyBorder="1" applyAlignment="1">
      <alignment horizontal="center" vertical="center"/>
      <protection/>
    </xf>
    <xf numFmtId="0" fontId="7" fillId="34" borderId="101" xfId="56" applyFont="1" applyFill="1" applyBorder="1" applyAlignment="1">
      <alignment horizontal="center" vertical="center"/>
      <protection/>
    </xf>
    <xf numFmtId="0" fontId="7" fillId="34" borderId="85" xfId="56" applyFont="1" applyFill="1" applyBorder="1" applyAlignment="1">
      <alignment horizontal="left" vertical="center" wrapText="1"/>
      <protection/>
    </xf>
    <xf numFmtId="0" fontId="7" fillId="34" borderId="86" xfId="56" applyFont="1" applyFill="1" applyBorder="1" applyAlignment="1">
      <alignment horizontal="left" vertical="center" wrapText="1"/>
      <protection/>
    </xf>
    <xf numFmtId="0" fontId="7" fillId="34" borderId="87" xfId="56" applyFont="1" applyFill="1" applyBorder="1" applyAlignment="1">
      <alignment horizontal="left" vertical="center" wrapText="1"/>
      <protection/>
    </xf>
    <xf numFmtId="0" fontId="4" fillId="34" borderId="86" xfId="56" applyFont="1" applyFill="1" applyBorder="1" applyAlignment="1">
      <alignment horizontal="center" vertical="center" wrapText="1"/>
      <protection/>
    </xf>
    <xf numFmtId="0" fontId="4" fillId="34" borderId="87" xfId="56" applyFont="1" applyFill="1" applyBorder="1" applyAlignment="1">
      <alignment horizontal="center" vertical="center" wrapText="1"/>
      <protection/>
    </xf>
    <xf numFmtId="49" fontId="8" fillId="34" borderId="84" xfId="57" applyNumberFormat="1" applyFont="1" applyFill="1" applyBorder="1" applyAlignment="1" quotePrefix="1">
      <alignment horizontal="center" vertical="center" wrapText="1"/>
      <protection/>
    </xf>
    <xf numFmtId="49" fontId="8" fillId="34" borderId="62" xfId="57" applyNumberFormat="1" applyFont="1" applyFill="1" applyBorder="1" applyAlignment="1" quotePrefix="1">
      <alignment horizontal="center" vertical="center" wrapText="1"/>
      <protection/>
    </xf>
    <xf numFmtId="49" fontId="17" fillId="34" borderId="15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_Assets Final" xfId="56"/>
    <cellStyle name="Normal_Inflow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11.421875" style="28" customWidth="1"/>
    <col min="2" max="2" width="22.8515625" style="28" customWidth="1"/>
    <col min="3" max="3" width="13.00390625" style="28" customWidth="1"/>
    <col min="4" max="4" width="92.57421875" style="28" customWidth="1"/>
    <col min="5" max="16384" width="11.421875" style="28" customWidth="1"/>
  </cols>
  <sheetData>
    <row r="1" ht="28.5">
      <c r="D1" s="341" t="s">
        <v>1295</v>
      </c>
    </row>
    <row r="2" ht="14.25">
      <c r="D2" s="192"/>
    </row>
    <row r="3" spans="2:4" ht="14.25">
      <c r="B3" s="27" t="s">
        <v>147</v>
      </c>
      <c r="C3" s="27"/>
      <c r="D3" s="27"/>
    </row>
    <row r="4" spans="2:4" ht="14.25">
      <c r="B4" s="29"/>
      <c r="C4" s="29"/>
      <c r="D4" s="29"/>
    </row>
    <row r="5" spans="2:4" ht="14.25">
      <c r="B5" s="425" t="s">
        <v>148</v>
      </c>
      <c r="C5" s="425"/>
      <c r="D5" s="426"/>
    </row>
    <row r="6" spans="2:4" ht="28.5">
      <c r="B6" s="30" t="s">
        <v>149</v>
      </c>
      <c r="C6" s="30" t="s">
        <v>150</v>
      </c>
      <c r="D6" s="31" t="s">
        <v>151</v>
      </c>
    </row>
    <row r="7" spans="2:4" ht="14.25">
      <c r="B7" s="427" t="s">
        <v>152</v>
      </c>
      <c r="C7" s="427"/>
      <c r="D7" s="427"/>
    </row>
    <row r="8" spans="2:4" ht="14.25">
      <c r="B8" s="32"/>
      <c r="C8" s="33"/>
      <c r="D8" s="34" t="s">
        <v>153</v>
      </c>
    </row>
    <row r="9" spans="2:4" ht="14.25">
      <c r="B9" s="35">
        <v>72</v>
      </c>
      <c r="C9" s="35" t="s">
        <v>154</v>
      </c>
      <c r="D9" s="36" t="s">
        <v>155</v>
      </c>
    </row>
    <row r="10" spans="2:4" ht="14.25">
      <c r="B10" s="35"/>
      <c r="C10" s="35"/>
      <c r="D10" s="37" t="s">
        <v>156</v>
      </c>
    </row>
    <row r="11" spans="2:4" ht="14.25">
      <c r="B11" s="35">
        <v>73</v>
      </c>
      <c r="C11" s="35" t="s">
        <v>157</v>
      </c>
      <c r="D11" s="36" t="s">
        <v>158</v>
      </c>
    </row>
    <row r="12" spans="2:4" ht="14.25">
      <c r="B12" s="220"/>
      <c r="C12" s="220"/>
      <c r="D12" s="221" t="s">
        <v>159</v>
      </c>
    </row>
    <row r="13" spans="2:4" ht="14.25">
      <c r="B13" s="220">
        <v>74</v>
      </c>
      <c r="C13" s="220" t="s">
        <v>160</v>
      </c>
      <c r="D13" s="222" t="s">
        <v>161</v>
      </c>
    </row>
    <row r="14" spans="2:4" ht="14.25">
      <c r="B14" s="220"/>
      <c r="C14" s="220"/>
      <c r="D14" s="221" t="s">
        <v>162</v>
      </c>
    </row>
    <row r="15" spans="2:4" ht="14.25">
      <c r="B15" s="223">
        <v>75</v>
      </c>
      <c r="C15" s="220" t="s">
        <v>1182</v>
      </c>
      <c r="D15" s="222" t="s">
        <v>163</v>
      </c>
    </row>
    <row r="16" spans="2:4" ht="14.25">
      <c r="B16" s="220"/>
      <c r="C16" s="220"/>
      <c r="D16" s="221" t="s">
        <v>164</v>
      </c>
    </row>
    <row r="17" spans="2:4" ht="14.25">
      <c r="B17" s="224">
        <v>76</v>
      </c>
      <c r="C17" s="224" t="s">
        <v>165</v>
      </c>
      <c r="D17" s="225" t="s">
        <v>166</v>
      </c>
    </row>
    <row r="18" spans="2:4" ht="14.25">
      <c r="B18" s="220"/>
      <c r="C18" s="220"/>
      <c r="D18" s="221" t="s">
        <v>841</v>
      </c>
    </row>
    <row r="19" spans="2:4" ht="14.25">
      <c r="B19" s="224">
        <v>77</v>
      </c>
      <c r="C19" s="224" t="s">
        <v>840</v>
      </c>
      <c r="D19" s="225" t="s">
        <v>944</v>
      </c>
    </row>
  </sheetData>
  <sheetProtection/>
  <mergeCells count="2">
    <mergeCell ref="B5:D5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0" zoomScaleNormal="70" zoomScalePageLayoutView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8" sqref="G8"/>
    </sheetView>
  </sheetViews>
  <sheetFormatPr defaultColWidth="11.421875" defaultRowHeight="15"/>
  <cols>
    <col min="1" max="1" width="2.421875" style="187" customWidth="1"/>
    <col min="2" max="2" width="8.7109375" style="164" customWidth="1"/>
    <col min="3" max="3" width="8.7109375" style="39" customWidth="1"/>
    <col min="4" max="4" width="130.140625" style="38" customWidth="1"/>
    <col min="5" max="5" width="21.00390625" style="38" customWidth="1"/>
    <col min="6" max="6" width="15.8515625" style="38" customWidth="1"/>
    <col min="7" max="7" width="17.00390625" style="38" customWidth="1"/>
    <col min="8" max="8" width="21.00390625" style="38" customWidth="1"/>
    <col min="9" max="16384" width="11.421875" style="187" customWidth="1"/>
  </cols>
  <sheetData>
    <row r="1" spans="2:8" ht="15.75" customHeight="1" thickBot="1">
      <c r="B1" s="355"/>
      <c r="C1" s="356"/>
      <c r="D1" s="187"/>
      <c r="E1" s="187"/>
      <c r="F1" s="187"/>
      <c r="G1" s="187"/>
      <c r="H1" s="187"/>
    </row>
    <row r="2" spans="2:8" ht="29.25" customHeight="1" thickBot="1">
      <c r="B2" s="428" t="s">
        <v>167</v>
      </c>
      <c r="C2" s="429"/>
      <c r="D2" s="429"/>
      <c r="E2" s="429"/>
      <c r="F2" s="429"/>
      <c r="G2" s="429"/>
      <c r="H2" s="430"/>
    </row>
    <row r="3" spans="2:8" ht="15" customHeight="1">
      <c r="B3" s="188"/>
      <c r="C3" s="188"/>
      <c r="D3" s="188"/>
      <c r="E3" s="188"/>
      <c r="F3" s="188"/>
      <c r="G3" s="188"/>
      <c r="H3" s="188"/>
    </row>
    <row r="4" spans="2:8" ht="15" customHeight="1">
      <c r="B4" s="188"/>
      <c r="C4" s="188"/>
      <c r="D4" s="8" t="s">
        <v>605</v>
      </c>
      <c r="E4" s="9"/>
      <c r="F4" s="188"/>
      <c r="G4" s="188"/>
      <c r="H4" s="188"/>
    </row>
    <row r="5" spans="2:8" ht="15" customHeight="1" thickBot="1">
      <c r="B5" s="188"/>
      <c r="C5" s="188"/>
      <c r="D5" s="188"/>
      <c r="E5" s="188"/>
      <c r="F5" s="188"/>
      <c r="G5" s="188"/>
      <c r="H5" s="188"/>
    </row>
    <row r="6" spans="2:8" s="40" customFormat="1" ht="51.75" customHeight="1">
      <c r="B6" s="431" t="s">
        <v>11</v>
      </c>
      <c r="C6" s="433" t="s">
        <v>12</v>
      </c>
      <c r="D6" s="435" t="s">
        <v>13</v>
      </c>
      <c r="E6" s="41" t="s">
        <v>168</v>
      </c>
      <c r="F6" s="41" t="s">
        <v>169</v>
      </c>
      <c r="G6" s="41" t="s">
        <v>170</v>
      </c>
      <c r="H6" s="42" t="s">
        <v>171</v>
      </c>
    </row>
    <row r="7" spans="2:8" s="40" customFormat="1" ht="30.75" customHeight="1">
      <c r="B7" s="432"/>
      <c r="C7" s="434"/>
      <c r="D7" s="436"/>
      <c r="E7" s="43" t="s">
        <v>14</v>
      </c>
      <c r="F7" s="43" t="s">
        <v>15</v>
      </c>
      <c r="G7" s="43" t="s">
        <v>16</v>
      </c>
      <c r="H7" s="44" t="s">
        <v>17</v>
      </c>
    </row>
    <row r="8" spans="2:8" s="40" customFormat="1" ht="30" customHeight="1">
      <c r="B8" s="45" t="s">
        <v>14</v>
      </c>
      <c r="C8" s="46">
        <v>1</v>
      </c>
      <c r="D8" s="47" t="s">
        <v>172</v>
      </c>
      <c r="E8" s="294">
        <f>+E9+E29</f>
        <v>0</v>
      </c>
      <c r="F8" s="54"/>
      <c r="G8" s="55">
        <f>+_xlfn.IFERROR(H8/E8,"")</f>
      </c>
      <c r="H8" s="295">
        <f>+H9+H29</f>
        <v>0</v>
      </c>
    </row>
    <row r="9" spans="1:8" ht="30" customHeight="1">
      <c r="A9" s="40"/>
      <c r="B9" s="45" t="s">
        <v>15</v>
      </c>
      <c r="C9" s="48" t="s">
        <v>32</v>
      </c>
      <c r="D9" s="146" t="s">
        <v>548</v>
      </c>
      <c r="E9" s="294">
        <f>+E10+E25</f>
        <v>0</v>
      </c>
      <c r="F9" s="54"/>
      <c r="G9" s="55">
        <f>+_xlfn.IFERROR(H9/E9,"")</f>
      </c>
      <c r="H9" s="295">
        <f>+H10+H25</f>
        <v>0</v>
      </c>
    </row>
    <row r="10" spans="1:8" ht="30" customHeight="1">
      <c r="A10" s="40"/>
      <c r="B10" s="45" t="s">
        <v>16</v>
      </c>
      <c r="C10" s="48" t="s">
        <v>34</v>
      </c>
      <c r="D10" s="293" t="s">
        <v>173</v>
      </c>
      <c r="E10" s="49">
        <f>+SUM(E11:E24)</f>
        <v>0</v>
      </c>
      <c r="F10" s="50"/>
      <c r="G10" s="51"/>
      <c r="H10" s="52">
        <f>+SUM(H11:H24)</f>
        <v>0</v>
      </c>
    </row>
    <row r="11" spans="1:8" ht="30" customHeight="1">
      <c r="A11" s="40"/>
      <c r="B11" s="45" t="s">
        <v>17</v>
      </c>
      <c r="C11" s="48" t="s">
        <v>35</v>
      </c>
      <c r="D11" s="151" t="s">
        <v>174</v>
      </c>
      <c r="E11" s="53"/>
      <c r="F11" s="54">
        <v>1</v>
      </c>
      <c r="G11" s="55"/>
      <c r="H11" s="56">
        <f aca="true" t="shared" si="0" ref="H11:H24">+E11*G11</f>
        <v>0</v>
      </c>
    </row>
    <row r="12" spans="1:8" ht="30" customHeight="1">
      <c r="A12" s="40"/>
      <c r="B12" s="45" t="s">
        <v>18</v>
      </c>
      <c r="C12" s="48" t="s">
        <v>37</v>
      </c>
      <c r="D12" s="151" t="s">
        <v>175</v>
      </c>
      <c r="E12" s="53"/>
      <c r="F12" s="54">
        <v>1</v>
      </c>
      <c r="G12" s="55"/>
      <c r="H12" s="56">
        <f t="shared" si="0"/>
        <v>0</v>
      </c>
    </row>
    <row r="13" spans="1:8" ht="30" customHeight="1">
      <c r="A13" s="40"/>
      <c r="B13" s="45" t="s">
        <v>19</v>
      </c>
      <c r="C13" s="48" t="s">
        <v>176</v>
      </c>
      <c r="D13" s="151" t="s">
        <v>177</v>
      </c>
      <c r="E13" s="53"/>
      <c r="F13" s="54">
        <v>1</v>
      </c>
      <c r="G13" s="55"/>
      <c r="H13" s="56">
        <f t="shared" si="0"/>
        <v>0</v>
      </c>
    </row>
    <row r="14" spans="1:8" ht="30" customHeight="1">
      <c r="A14" s="40"/>
      <c r="B14" s="45" t="s">
        <v>20</v>
      </c>
      <c r="C14" s="48" t="s">
        <v>178</v>
      </c>
      <c r="D14" s="151" t="s">
        <v>179</v>
      </c>
      <c r="E14" s="53"/>
      <c r="F14" s="54">
        <v>1</v>
      </c>
      <c r="G14" s="55"/>
      <c r="H14" s="56">
        <f t="shared" si="0"/>
        <v>0</v>
      </c>
    </row>
    <row r="15" spans="1:8" ht="30" customHeight="1">
      <c r="A15" s="40"/>
      <c r="B15" s="45" t="s">
        <v>21</v>
      </c>
      <c r="C15" s="48" t="s">
        <v>180</v>
      </c>
      <c r="D15" s="151" t="s">
        <v>181</v>
      </c>
      <c r="E15" s="53"/>
      <c r="F15" s="54">
        <v>1</v>
      </c>
      <c r="G15" s="55"/>
      <c r="H15" s="56">
        <f t="shared" si="0"/>
        <v>0</v>
      </c>
    </row>
    <row r="16" spans="1:8" ht="30" customHeight="1">
      <c r="A16" s="40"/>
      <c r="B16" s="45" t="s">
        <v>22</v>
      </c>
      <c r="C16" s="48" t="s">
        <v>182</v>
      </c>
      <c r="D16" s="151" t="s">
        <v>183</v>
      </c>
      <c r="E16" s="53"/>
      <c r="F16" s="54">
        <v>1</v>
      </c>
      <c r="G16" s="55"/>
      <c r="H16" s="56">
        <f t="shared" si="0"/>
        <v>0</v>
      </c>
    </row>
    <row r="17" spans="1:8" ht="30" customHeight="1">
      <c r="A17" s="40"/>
      <c r="B17" s="45" t="s">
        <v>23</v>
      </c>
      <c r="C17" s="48" t="s">
        <v>184</v>
      </c>
      <c r="D17" s="151" t="s">
        <v>185</v>
      </c>
      <c r="E17" s="53"/>
      <c r="F17" s="54">
        <v>1</v>
      </c>
      <c r="G17" s="55"/>
      <c r="H17" s="56">
        <f t="shared" si="0"/>
        <v>0</v>
      </c>
    </row>
    <row r="18" spans="1:8" ht="30" customHeight="1">
      <c r="A18" s="40"/>
      <c r="B18" s="45" t="s">
        <v>24</v>
      </c>
      <c r="C18" s="48" t="s">
        <v>186</v>
      </c>
      <c r="D18" s="151" t="s">
        <v>187</v>
      </c>
      <c r="E18" s="53"/>
      <c r="F18" s="54">
        <v>1</v>
      </c>
      <c r="G18" s="55"/>
      <c r="H18" s="56">
        <f t="shared" si="0"/>
        <v>0</v>
      </c>
    </row>
    <row r="19" spans="1:8" ht="30" customHeight="1">
      <c r="A19" s="40"/>
      <c r="B19" s="45" t="s">
        <v>25</v>
      </c>
      <c r="C19" s="48" t="s">
        <v>188</v>
      </c>
      <c r="D19" s="151" t="s">
        <v>189</v>
      </c>
      <c r="E19" s="53"/>
      <c r="F19" s="54">
        <v>1</v>
      </c>
      <c r="G19" s="55"/>
      <c r="H19" s="56">
        <f t="shared" si="0"/>
        <v>0</v>
      </c>
    </row>
    <row r="20" spans="1:8" ht="30" customHeight="1">
      <c r="A20" s="40"/>
      <c r="B20" s="45" t="s">
        <v>26</v>
      </c>
      <c r="C20" s="48" t="s">
        <v>190</v>
      </c>
      <c r="D20" s="151" t="s">
        <v>191</v>
      </c>
      <c r="E20" s="53"/>
      <c r="F20" s="54">
        <v>1</v>
      </c>
      <c r="G20" s="55"/>
      <c r="H20" s="56">
        <f t="shared" si="0"/>
        <v>0</v>
      </c>
    </row>
    <row r="21" spans="1:8" ht="30" customHeight="1">
      <c r="A21" s="40"/>
      <c r="B21" s="45" t="s">
        <v>27</v>
      </c>
      <c r="C21" s="48" t="s">
        <v>192</v>
      </c>
      <c r="D21" s="151" t="s">
        <v>193</v>
      </c>
      <c r="E21" s="53"/>
      <c r="F21" s="54">
        <v>0.95</v>
      </c>
      <c r="G21" s="55"/>
      <c r="H21" s="56">
        <f t="shared" si="0"/>
        <v>0</v>
      </c>
    </row>
    <row r="22" spans="1:8" ht="30" customHeight="1">
      <c r="A22" s="40"/>
      <c r="B22" s="45" t="s">
        <v>28</v>
      </c>
      <c r="C22" s="48" t="s">
        <v>194</v>
      </c>
      <c r="D22" s="152" t="s">
        <v>195</v>
      </c>
      <c r="E22" s="53"/>
      <c r="F22" s="54">
        <v>1</v>
      </c>
      <c r="G22" s="55"/>
      <c r="H22" s="56">
        <f t="shared" si="0"/>
        <v>0</v>
      </c>
    </row>
    <row r="23" spans="1:8" ht="30" customHeight="1">
      <c r="A23" s="40"/>
      <c r="B23" s="45" t="s">
        <v>29</v>
      </c>
      <c r="C23" s="48" t="s">
        <v>196</v>
      </c>
      <c r="D23" s="151" t="s">
        <v>197</v>
      </c>
      <c r="E23" s="53"/>
      <c r="F23" s="54"/>
      <c r="G23" s="55"/>
      <c r="H23" s="56">
        <f t="shared" si="0"/>
        <v>0</v>
      </c>
    </row>
    <row r="24" spans="1:8" ht="30" customHeight="1">
      <c r="A24" s="40"/>
      <c r="B24" s="45" t="s">
        <v>57</v>
      </c>
      <c r="C24" s="48" t="s">
        <v>559</v>
      </c>
      <c r="D24" s="152" t="s">
        <v>198</v>
      </c>
      <c r="E24" s="53"/>
      <c r="F24" s="54">
        <v>0.8</v>
      </c>
      <c r="G24" s="55"/>
      <c r="H24" s="56">
        <f t="shared" si="0"/>
        <v>0</v>
      </c>
    </row>
    <row r="25" spans="1:8" ht="30" customHeight="1">
      <c r="A25" s="40"/>
      <c r="B25" s="45" t="s">
        <v>59</v>
      </c>
      <c r="C25" s="48" t="s">
        <v>47</v>
      </c>
      <c r="D25" s="293" t="s">
        <v>199</v>
      </c>
      <c r="E25" s="294">
        <f>+SUM(E26:E28)</f>
        <v>0</v>
      </c>
      <c r="F25" s="54"/>
      <c r="G25" s="55">
        <f>+_xlfn.IFERROR(H25/E25,"")</f>
      </c>
      <c r="H25" s="295">
        <f>+SUM(H26:H28)</f>
        <v>0</v>
      </c>
    </row>
    <row r="26" spans="1:8" ht="30" customHeight="1">
      <c r="A26" s="40"/>
      <c r="B26" s="45" t="s">
        <v>62</v>
      </c>
      <c r="C26" s="48" t="s">
        <v>48</v>
      </c>
      <c r="D26" s="151" t="s">
        <v>200</v>
      </c>
      <c r="E26" s="53"/>
      <c r="F26" s="54">
        <v>0.93</v>
      </c>
      <c r="G26" s="55"/>
      <c r="H26" s="56">
        <f>+E26*G26</f>
        <v>0</v>
      </c>
    </row>
    <row r="27" spans="1:8" ht="30" customHeight="1">
      <c r="A27" s="40"/>
      <c r="B27" s="45" t="s">
        <v>65</v>
      </c>
      <c r="C27" s="48" t="s">
        <v>52</v>
      </c>
      <c r="D27" s="151" t="s">
        <v>201</v>
      </c>
      <c r="E27" s="53"/>
      <c r="F27" s="54">
        <v>0.88</v>
      </c>
      <c r="G27" s="55"/>
      <c r="H27" s="56">
        <f>+E27*G27</f>
        <v>0</v>
      </c>
    </row>
    <row r="28" spans="1:8" ht="30" customHeight="1">
      <c r="A28" s="40"/>
      <c r="B28" s="45" t="s">
        <v>68</v>
      </c>
      <c r="C28" s="48" t="s">
        <v>202</v>
      </c>
      <c r="D28" s="151" t="s">
        <v>203</v>
      </c>
      <c r="E28" s="53"/>
      <c r="F28" s="54"/>
      <c r="G28" s="55"/>
      <c r="H28" s="56">
        <f>+E28*G28</f>
        <v>0</v>
      </c>
    </row>
    <row r="29" spans="1:8" ht="30" customHeight="1">
      <c r="A29" s="40"/>
      <c r="B29" s="45" t="s">
        <v>71</v>
      </c>
      <c r="C29" s="48" t="s">
        <v>81</v>
      </c>
      <c r="D29" s="146" t="s">
        <v>549</v>
      </c>
      <c r="E29" s="294">
        <f>+E30+E38</f>
        <v>0</v>
      </c>
      <c r="F29" s="54"/>
      <c r="G29" s="55">
        <f>+_xlfn.IFERROR(H29/E29,"")</f>
      </c>
      <c r="H29" s="295">
        <f>+H30+H38</f>
        <v>0</v>
      </c>
    </row>
    <row r="30" spans="1:8" ht="30" customHeight="1">
      <c r="A30" s="40"/>
      <c r="B30" s="45" t="s">
        <v>73</v>
      </c>
      <c r="C30" s="48" t="s">
        <v>83</v>
      </c>
      <c r="D30" s="293" t="s">
        <v>204</v>
      </c>
      <c r="E30" s="294">
        <f>+SUM(E31:E37)</f>
        <v>0</v>
      </c>
      <c r="F30" s="54"/>
      <c r="G30" s="55">
        <f>+_xlfn.IFERROR(H30/E30,"")</f>
      </c>
      <c r="H30" s="295">
        <f>+SUM(H31:H37)</f>
        <v>0</v>
      </c>
    </row>
    <row r="31" spans="1:8" ht="30" customHeight="1">
      <c r="A31" s="40"/>
      <c r="B31" s="45" t="s">
        <v>75</v>
      </c>
      <c r="C31" s="48" t="s">
        <v>86</v>
      </c>
      <c r="D31" s="151" t="s">
        <v>205</v>
      </c>
      <c r="E31" s="53"/>
      <c r="F31" s="54">
        <v>0.85</v>
      </c>
      <c r="G31" s="55"/>
      <c r="H31" s="56">
        <f aca="true" t="shared" si="1" ref="H31:H37">+E31*G31</f>
        <v>0</v>
      </c>
    </row>
    <row r="32" spans="1:8" ht="30" customHeight="1">
      <c r="A32" s="40"/>
      <c r="B32" s="45" t="s">
        <v>77</v>
      </c>
      <c r="C32" s="48" t="s">
        <v>89</v>
      </c>
      <c r="D32" s="151" t="s">
        <v>206</v>
      </c>
      <c r="E32" s="53"/>
      <c r="F32" s="54">
        <v>0.85</v>
      </c>
      <c r="G32" s="55"/>
      <c r="H32" s="56">
        <f t="shared" si="1"/>
        <v>0</v>
      </c>
    </row>
    <row r="33" spans="1:8" ht="30" customHeight="1">
      <c r="A33" s="40"/>
      <c r="B33" s="45" t="s">
        <v>78</v>
      </c>
      <c r="C33" s="48" t="s">
        <v>92</v>
      </c>
      <c r="D33" s="151" t="s">
        <v>207</v>
      </c>
      <c r="E33" s="53"/>
      <c r="F33" s="54">
        <v>0.85</v>
      </c>
      <c r="G33" s="55"/>
      <c r="H33" s="56">
        <f t="shared" si="1"/>
        <v>0</v>
      </c>
    </row>
    <row r="34" spans="1:8" ht="30" customHeight="1">
      <c r="A34" s="40"/>
      <c r="B34" s="45" t="s">
        <v>80</v>
      </c>
      <c r="C34" s="48" t="s">
        <v>95</v>
      </c>
      <c r="D34" s="151" t="s">
        <v>208</v>
      </c>
      <c r="E34" s="53"/>
      <c r="F34" s="54">
        <v>0.85</v>
      </c>
      <c r="G34" s="55"/>
      <c r="H34" s="56">
        <f t="shared" si="1"/>
        <v>0</v>
      </c>
    </row>
    <row r="35" spans="1:8" ht="30" customHeight="1">
      <c r="A35" s="40"/>
      <c r="B35" s="45" t="s">
        <v>82</v>
      </c>
      <c r="C35" s="48" t="s">
        <v>98</v>
      </c>
      <c r="D35" s="151" t="s">
        <v>209</v>
      </c>
      <c r="E35" s="53"/>
      <c r="F35" s="54">
        <v>0.85</v>
      </c>
      <c r="G35" s="55"/>
      <c r="H35" s="56">
        <f t="shared" si="1"/>
        <v>0</v>
      </c>
    </row>
    <row r="36" spans="1:8" ht="30" customHeight="1">
      <c r="A36" s="40"/>
      <c r="B36" s="45" t="s">
        <v>85</v>
      </c>
      <c r="C36" s="48" t="s">
        <v>101</v>
      </c>
      <c r="D36" s="151" t="s">
        <v>210</v>
      </c>
      <c r="E36" s="53"/>
      <c r="F36" s="54">
        <v>0.8</v>
      </c>
      <c r="G36" s="55"/>
      <c r="H36" s="56">
        <f t="shared" si="1"/>
        <v>0</v>
      </c>
    </row>
    <row r="37" spans="1:8" ht="30" customHeight="1">
      <c r="A37" s="40"/>
      <c r="B37" s="45" t="s">
        <v>88</v>
      </c>
      <c r="C37" s="48" t="s">
        <v>104</v>
      </c>
      <c r="D37" s="151" t="s">
        <v>211</v>
      </c>
      <c r="E37" s="53"/>
      <c r="F37" s="54"/>
      <c r="G37" s="55"/>
      <c r="H37" s="56">
        <f t="shared" si="1"/>
        <v>0</v>
      </c>
    </row>
    <row r="38" spans="1:8" ht="30" customHeight="1">
      <c r="A38" s="40"/>
      <c r="B38" s="45" t="s">
        <v>91</v>
      </c>
      <c r="C38" s="48" t="s">
        <v>110</v>
      </c>
      <c r="D38" s="293" t="s">
        <v>212</v>
      </c>
      <c r="E38" s="294">
        <f>+SUM(E39:E54)</f>
        <v>0</v>
      </c>
      <c r="F38" s="54"/>
      <c r="G38" s="55">
        <f>+_xlfn.IFERROR(H38/E38,"")</f>
      </c>
      <c r="H38" s="295">
        <f>+SUM(H39:H54)</f>
        <v>0</v>
      </c>
    </row>
    <row r="39" spans="1:8" ht="30" customHeight="1">
      <c r="A39" s="40"/>
      <c r="B39" s="45" t="s">
        <v>94</v>
      </c>
      <c r="C39" s="48" t="s">
        <v>113</v>
      </c>
      <c r="D39" s="151" t="s">
        <v>213</v>
      </c>
      <c r="E39" s="53"/>
      <c r="F39" s="54">
        <v>0.75</v>
      </c>
      <c r="G39" s="55"/>
      <c r="H39" s="56">
        <f aca="true" t="shared" si="2" ref="H39:H54">+E39*G39</f>
        <v>0</v>
      </c>
    </row>
    <row r="40" spans="1:8" ht="30" customHeight="1">
      <c r="A40" s="40"/>
      <c r="B40" s="45" t="s">
        <v>97</v>
      </c>
      <c r="C40" s="48" t="s">
        <v>116</v>
      </c>
      <c r="D40" s="151" t="s">
        <v>214</v>
      </c>
      <c r="E40" s="53"/>
      <c r="F40" s="54">
        <v>0.75</v>
      </c>
      <c r="G40" s="55"/>
      <c r="H40" s="56">
        <f t="shared" si="2"/>
        <v>0</v>
      </c>
    </row>
    <row r="41" spans="1:8" ht="30" customHeight="1">
      <c r="A41" s="40"/>
      <c r="B41" s="45" t="s">
        <v>100</v>
      </c>
      <c r="C41" s="48" t="s">
        <v>119</v>
      </c>
      <c r="D41" s="151" t="s">
        <v>215</v>
      </c>
      <c r="E41" s="53"/>
      <c r="F41" s="54">
        <v>0.7</v>
      </c>
      <c r="G41" s="55"/>
      <c r="H41" s="56">
        <f t="shared" si="2"/>
        <v>0</v>
      </c>
    </row>
    <row r="42" spans="1:8" ht="30" customHeight="1">
      <c r="A42" s="40"/>
      <c r="B42" s="45" t="s">
        <v>103</v>
      </c>
      <c r="C42" s="48" t="s">
        <v>216</v>
      </c>
      <c r="D42" s="151" t="s">
        <v>217</v>
      </c>
      <c r="E42" s="53"/>
      <c r="F42" s="54">
        <v>0.65</v>
      </c>
      <c r="G42" s="55"/>
      <c r="H42" s="56">
        <f t="shared" si="2"/>
        <v>0</v>
      </c>
    </row>
    <row r="43" spans="1:8" ht="30" customHeight="1">
      <c r="A43" s="40"/>
      <c r="B43" s="45" t="s">
        <v>106</v>
      </c>
      <c r="C43" s="48" t="s">
        <v>218</v>
      </c>
      <c r="D43" s="151" t="s">
        <v>219</v>
      </c>
      <c r="E43" s="53"/>
      <c r="F43" s="54">
        <v>0.5</v>
      </c>
      <c r="G43" s="55"/>
      <c r="H43" s="56">
        <f t="shared" si="2"/>
        <v>0</v>
      </c>
    </row>
    <row r="44" spans="1:8" ht="30" customHeight="1">
      <c r="A44" s="40"/>
      <c r="B44" s="45" t="s">
        <v>109</v>
      </c>
      <c r="C44" s="48" t="s">
        <v>220</v>
      </c>
      <c r="D44" s="151" t="s">
        <v>221</v>
      </c>
      <c r="E44" s="53"/>
      <c r="F44" s="54">
        <v>0.5</v>
      </c>
      <c r="G44" s="55"/>
      <c r="H44" s="56">
        <f t="shared" si="2"/>
        <v>0</v>
      </c>
    </row>
    <row r="45" spans="1:8" ht="30" customHeight="1">
      <c r="A45" s="40"/>
      <c r="B45" s="45" t="s">
        <v>112</v>
      </c>
      <c r="C45" s="48" t="s">
        <v>222</v>
      </c>
      <c r="D45" s="151" t="s">
        <v>223</v>
      </c>
      <c r="E45" s="53"/>
      <c r="F45" s="54">
        <v>0.5</v>
      </c>
      <c r="G45" s="55"/>
      <c r="H45" s="56">
        <f t="shared" si="2"/>
        <v>0</v>
      </c>
    </row>
    <row r="46" spans="1:8" ht="30" customHeight="1">
      <c r="A46" s="40"/>
      <c r="B46" s="45" t="s">
        <v>115</v>
      </c>
      <c r="C46" s="48" t="s">
        <v>224</v>
      </c>
      <c r="D46" s="151" t="s">
        <v>225</v>
      </c>
      <c r="E46" s="53"/>
      <c r="F46" s="54">
        <v>0.5</v>
      </c>
      <c r="G46" s="55"/>
      <c r="H46" s="56">
        <f t="shared" si="2"/>
        <v>0</v>
      </c>
    </row>
    <row r="47" spans="1:8" ht="30" customHeight="1">
      <c r="A47" s="40"/>
      <c r="B47" s="45" t="s">
        <v>118</v>
      </c>
      <c r="C47" s="48" t="s">
        <v>226</v>
      </c>
      <c r="D47" s="151" t="s">
        <v>227</v>
      </c>
      <c r="E47" s="53"/>
      <c r="F47" s="54">
        <v>1</v>
      </c>
      <c r="G47" s="55"/>
      <c r="H47" s="56">
        <f t="shared" si="2"/>
        <v>0</v>
      </c>
    </row>
    <row r="48" spans="1:8" ht="30" customHeight="1">
      <c r="A48" s="40"/>
      <c r="B48" s="45" t="s">
        <v>121</v>
      </c>
      <c r="C48" s="48" t="s">
        <v>228</v>
      </c>
      <c r="D48" s="151" t="s">
        <v>229</v>
      </c>
      <c r="E48" s="53"/>
      <c r="F48" s="54">
        <v>0.7</v>
      </c>
      <c r="G48" s="55"/>
      <c r="H48" s="56">
        <f t="shared" si="2"/>
        <v>0</v>
      </c>
    </row>
    <row r="49" spans="1:8" ht="30" customHeight="1">
      <c r="A49" s="40"/>
      <c r="B49" s="45" t="s">
        <v>124</v>
      </c>
      <c r="C49" s="48" t="s">
        <v>230</v>
      </c>
      <c r="D49" s="151" t="s">
        <v>231</v>
      </c>
      <c r="E49" s="53"/>
      <c r="F49" s="54">
        <v>0.65</v>
      </c>
      <c r="G49" s="55"/>
      <c r="H49" s="56">
        <f t="shared" si="2"/>
        <v>0</v>
      </c>
    </row>
    <row r="50" spans="1:8" ht="30" customHeight="1">
      <c r="A50" s="40"/>
      <c r="B50" s="45" t="s">
        <v>126</v>
      </c>
      <c r="C50" s="48" t="s">
        <v>232</v>
      </c>
      <c r="D50" s="151" t="s">
        <v>233</v>
      </c>
      <c r="E50" s="53"/>
      <c r="F50" s="54">
        <v>0.6</v>
      </c>
      <c r="G50" s="55"/>
      <c r="H50" s="56">
        <f t="shared" si="2"/>
        <v>0</v>
      </c>
    </row>
    <row r="51" spans="1:8" ht="30" customHeight="1">
      <c r="A51" s="40"/>
      <c r="B51" s="45" t="s">
        <v>129</v>
      </c>
      <c r="C51" s="48" t="s">
        <v>234</v>
      </c>
      <c r="D51" s="151" t="s">
        <v>235</v>
      </c>
      <c r="E51" s="53"/>
      <c r="F51" s="54">
        <v>0.45</v>
      </c>
      <c r="G51" s="55"/>
      <c r="H51" s="56">
        <f t="shared" si="2"/>
        <v>0</v>
      </c>
    </row>
    <row r="52" spans="1:8" ht="30" customHeight="1">
      <c r="A52" s="40"/>
      <c r="B52" s="45" t="s">
        <v>131</v>
      </c>
      <c r="C52" s="48" t="s">
        <v>236</v>
      </c>
      <c r="D52" s="151" t="s">
        <v>237</v>
      </c>
      <c r="E52" s="53"/>
      <c r="F52" s="54">
        <v>0.75</v>
      </c>
      <c r="G52" s="55"/>
      <c r="H52" s="56">
        <f t="shared" si="2"/>
        <v>0</v>
      </c>
    </row>
    <row r="53" spans="1:8" ht="30" customHeight="1">
      <c r="A53" s="40"/>
      <c r="B53" s="45" t="s">
        <v>134</v>
      </c>
      <c r="C53" s="48" t="s">
        <v>238</v>
      </c>
      <c r="D53" s="151" t="s">
        <v>239</v>
      </c>
      <c r="E53" s="53"/>
      <c r="F53" s="54">
        <v>0.75</v>
      </c>
      <c r="G53" s="55"/>
      <c r="H53" s="56">
        <f t="shared" si="2"/>
        <v>0</v>
      </c>
    </row>
    <row r="54" spans="1:8" ht="30" customHeight="1">
      <c r="A54" s="40"/>
      <c r="B54" s="45" t="s">
        <v>137</v>
      </c>
      <c r="C54" s="48" t="s">
        <v>240</v>
      </c>
      <c r="D54" s="151" t="s">
        <v>241</v>
      </c>
      <c r="E54" s="57"/>
      <c r="F54" s="58"/>
      <c r="G54" s="59"/>
      <c r="H54" s="56">
        <f t="shared" si="2"/>
        <v>0</v>
      </c>
    </row>
    <row r="55" spans="1:8" ht="30" customHeight="1">
      <c r="A55" s="40"/>
      <c r="B55" s="437" t="s">
        <v>128</v>
      </c>
      <c r="C55" s="438"/>
      <c r="D55" s="438"/>
      <c r="E55" s="438"/>
      <c r="F55" s="438"/>
      <c r="G55" s="438"/>
      <c r="H55" s="439"/>
    </row>
    <row r="56" spans="1:8" ht="30" customHeight="1">
      <c r="A56" s="40"/>
      <c r="B56" s="45" t="s">
        <v>1269</v>
      </c>
      <c r="C56" s="226" t="s">
        <v>130</v>
      </c>
      <c r="D56" s="146" t="s">
        <v>1270</v>
      </c>
      <c r="E56" s="60"/>
      <c r="F56" s="61"/>
      <c r="G56" s="61"/>
      <c r="H56" s="62"/>
    </row>
    <row r="57" spans="1:8" ht="30" customHeight="1">
      <c r="A57" s="40"/>
      <c r="B57" s="45" t="s">
        <v>255</v>
      </c>
      <c r="C57" s="226" t="s">
        <v>132</v>
      </c>
      <c r="D57" s="146" t="s">
        <v>256</v>
      </c>
      <c r="E57" s="60"/>
      <c r="F57" s="61"/>
      <c r="G57" s="61"/>
      <c r="H57" s="62"/>
    </row>
    <row r="58" spans="1:8" ht="30" customHeight="1" thickBot="1">
      <c r="A58" s="40"/>
      <c r="B58" s="399" t="s">
        <v>257</v>
      </c>
      <c r="C58" s="400" t="s">
        <v>135</v>
      </c>
      <c r="D58" s="401" t="s">
        <v>258</v>
      </c>
      <c r="E58" s="402"/>
      <c r="F58" s="403"/>
      <c r="G58" s="403"/>
      <c r="H58" s="404"/>
    </row>
  </sheetData>
  <sheetProtection/>
  <mergeCells count="5">
    <mergeCell ref="B2:H2"/>
    <mergeCell ref="B6:B7"/>
    <mergeCell ref="C6:C7"/>
    <mergeCell ref="D6:D7"/>
    <mergeCell ref="B55:H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0"/>
  <sheetViews>
    <sheetView zoomScale="70" zoomScaleNormal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72" sqref="E172"/>
    </sheetView>
  </sheetViews>
  <sheetFormatPr defaultColWidth="11.421875" defaultRowHeight="15"/>
  <cols>
    <col min="1" max="1" width="2.57421875" style="187" customWidth="1"/>
    <col min="2" max="2" width="11.7109375" style="121" customWidth="1"/>
    <col min="3" max="3" width="21.7109375" style="122" customWidth="1"/>
    <col min="4" max="4" width="86.140625" style="64" customWidth="1"/>
    <col min="5" max="6" width="19.57421875" style="125" customWidth="1"/>
    <col min="7" max="7" width="24.57421875" style="125" customWidth="1"/>
    <col min="8" max="8" width="17.28125" style="125" customWidth="1"/>
    <col min="9" max="9" width="18.421875" style="125" customWidth="1"/>
    <col min="10" max="10" width="16.00390625" style="64" customWidth="1"/>
    <col min="11" max="11" width="39.28125" style="388" bestFit="1" customWidth="1"/>
    <col min="12" max="16384" width="11.421875" style="388" customWidth="1"/>
  </cols>
  <sheetData>
    <row r="1" spans="2:10" ht="15" thickBot="1">
      <c r="B1" s="394"/>
      <c r="C1" s="395"/>
      <c r="D1" s="396"/>
      <c r="E1" s="397"/>
      <c r="F1" s="397"/>
      <c r="G1" s="397"/>
      <c r="H1" s="397"/>
      <c r="I1" s="397"/>
      <c r="J1" s="396"/>
    </row>
    <row r="2" spans="1:10" s="389" customFormat="1" ht="27.75" thickBot="1">
      <c r="A2" s="398"/>
      <c r="B2" s="447" t="s">
        <v>261</v>
      </c>
      <c r="C2" s="448"/>
      <c r="D2" s="448"/>
      <c r="E2" s="448"/>
      <c r="F2" s="448"/>
      <c r="G2" s="448"/>
      <c r="H2" s="448"/>
      <c r="I2" s="448"/>
      <c r="J2" s="449"/>
    </row>
    <row r="3" spans="1:10" s="68" customFormat="1" ht="14.25">
      <c r="A3" s="40"/>
      <c r="B3" s="65"/>
      <c r="C3" s="66"/>
      <c r="D3" s="67"/>
      <c r="E3" s="67"/>
      <c r="F3" s="67"/>
      <c r="G3" s="67"/>
      <c r="H3" s="67"/>
      <c r="I3" s="67"/>
      <c r="J3" s="67"/>
    </row>
    <row r="4" spans="1:10" s="68" customFormat="1" ht="15">
      <c r="A4" s="40"/>
      <c r="B4" s="65"/>
      <c r="C4" s="66"/>
      <c r="D4" s="8" t="s">
        <v>1</v>
      </c>
      <c r="E4" s="9"/>
      <c r="F4" s="67"/>
      <c r="G4" s="67"/>
      <c r="H4" s="67"/>
      <c r="I4" s="67"/>
      <c r="J4" s="67"/>
    </row>
    <row r="5" spans="1:10" s="68" customFormat="1" ht="15" thickBot="1">
      <c r="A5" s="40"/>
      <c r="B5" s="65"/>
      <c r="C5" s="66"/>
      <c r="D5" s="67"/>
      <c r="E5" s="67"/>
      <c r="F5" s="67"/>
      <c r="G5" s="67"/>
      <c r="H5" s="67"/>
      <c r="I5" s="67"/>
      <c r="J5" s="67"/>
    </row>
    <row r="6" spans="2:10" ht="15" customHeight="1">
      <c r="B6" s="69"/>
      <c r="C6" s="70"/>
      <c r="D6" s="71"/>
      <c r="E6" s="440" t="s">
        <v>2</v>
      </c>
      <c r="F6" s="440" t="s">
        <v>262</v>
      </c>
      <c r="G6" s="440" t="s">
        <v>263</v>
      </c>
      <c r="H6" s="452" t="s">
        <v>265</v>
      </c>
      <c r="I6" s="440" t="s">
        <v>266</v>
      </c>
      <c r="J6" s="450" t="s">
        <v>264</v>
      </c>
    </row>
    <row r="7" spans="2:10" ht="45.75" customHeight="1">
      <c r="B7" s="72"/>
      <c r="C7" s="73"/>
      <c r="D7" s="74"/>
      <c r="E7" s="441"/>
      <c r="F7" s="441"/>
      <c r="G7" s="441"/>
      <c r="H7" s="453"/>
      <c r="I7" s="441"/>
      <c r="J7" s="451"/>
    </row>
    <row r="8" spans="2:10" ht="14.25">
      <c r="B8" s="405" t="s">
        <v>11</v>
      </c>
      <c r="C8" s="406" t="s">
        <v>12</v>
      </c>
      <c r="D8" s="407" t="s">
        <v>13</v>
      </c>
      <c r="E8" s="75" t="s">
        <v>14</v>
      </c>
      <c r="F8" s="75" t="s">
        <v>15</v>
      </c>
      <c r="G8" s="75" t="s">
        <v>16</v>
      </c>
      <c r="H8" s="75" t="s">
        <v>17</v>
      </c>
      <c r="I8" s="75" t="s">
        <v>18</v>
      </c>
      <c r="J8" s="76" t="s">
        <v>19</v>
      </c>
    </row>
    <row r="9" spans="2:10" ht="30" customHeight="1">
      <c r="B9" s="77" t="s">
        <v>14</v>
      </c>
      <c r="C9" s="144">
        <v>1</v>
      </c>
      <c r="D9" s="111" t="s">
        <v>267</v>
      </c>
      <c r="E9" s="300">
        <f>+E10+E103</f>
        <v>0</v>
      </c>
      <c r="F9" s="79"/>
      <c r="G9" s="79"/>
      <c r="H9" s="79"/>
      <c r="I9" s="79"/>
      <c r="J9" s="422">
        <f>+J10+J103+J136</f>
        <v>0</v>
      </c>
    </row>
    <row r="10" spans="1:10" s="390" customFormat="1" ht="30" customHeight="1">
      <c r="A10" s="187"/>
      <c r="B10" s="77" t="s">
        <v>15</v>
      </c>
      <c r="C10" s="144" t="s">
        <v>32</v>
      </c>
      <c r="D10" s="160" t="s">
        <v>541</v>
      </c>
      <c r="E10" s="304">
        <f>+E11+E21+E30+E35+E41+E57+E83+E93</f>
        <v>0</v>
      </c>
      <c r="F10" s="81"/>
      <c r="G10" s="81"/>
      <c r="H10" s="81"/>
      <c r="I10" s="81"/>
      <c r="J10" s="423">
        <f>+J11+J21+J30+J35+J41+J57+J83+J93</f>
        <v>0</v>
      </c>
    </row>
    <row r="11" spans="1:10" s="390" customFormat="1" ht="30" customHeight="1">
      <c r="A11" s="187"/>
      <c r="B11" s="77" t="s">
        <v>16</v>
      </c>
      <c r="C11" s="78" t="s">
        <v>34</v>
      </c>
      <c r="D11" s="296" t="s">
        <v>268</v>
      </c>
      <c r="E11" s="302">
        <f>+E12+E13+E14+E17+E18+E19+E20</f>
        <v>0</v>
      </c>
      <c r="F11" s="85"/>
      <c r="G11" s="85"/>
      <c r="H11" s="85"/>
      <c r="I11" s="85"/>
      <c r="J11" s="301">
        <f>+J12+J13+J14+J17+J18+J19+J20</f>
        <v>0</v>
      </c>
    </row>
    <row r="12" spans="1:10" s="390" customFormat="1" ht="30" customHeight="1">
      <c r="A12" s="187"/>
      <c r="B12" s="77" t="s">
        <v>606</v>
      </c>
      <c r="C12" s="78" t="s">
        <v>35</v>
      </c>
      <c r="D12" s="230" t="s">
        <v>942</v>
      </c>
      <c r="E12" s="80"/>
      <c r="F12" s="85"/>
      <c r="G12" s="85"/>
      <c r="H12" s="87">
        <v>0</v>
      </c>
      <c r="I12" s="92"/>
      <c r="J12" s="82">
        <f>+E12*I12</f>
        <v>0</v>
      </c>
    </row>
    <row r="13" spans="1:10" s="390" customFormat="1" ht="30" customHeight="1">
      <c r="A13" s="187"/>
      <c r="B13" s="77" t="s">
        <v>17</v>
      </c>
      <c r="C13" s="78" t="s">
        <v>37</v>
      </c>
      <c r="D13" s="153" t="s">
        <v>269</v>
      </c>
      <c r="E13" s="80"/>
      <c r="F13" s="85"/>
      <c r="G13" s="85"/>
      <c r="H13" s="87">
        <v>1</v>
      </c>
      <c r="I13" s="88"/>
      <c r="J13" s="82">
        <f>+E13*I13</f>
        <v>0</v>
      </c>
    </row>
    <row r="14" spans="1:10" s="390" customFormat="1" ht="30" customHeight="1">
      <c r="A14" s="187"/>
      <c r="B14" s="77" t="s">
        <v>18</v>
      </c>
      <c r="C14" s="78" t="s">
        <v>176</v>
      </c>
      <c r="D14" s="153" t="s">
        <v>270</v>
      </c>
      <c r="E14" s="302">
        <f>+E15+E16</f>
        <v>0</v>
      </c>
      <c r="F14" s="85"/>
      <c r="G14" s="85"/>
      <c r="H14" s="89"/>
      <c r="I14" s="89"/>
      <c r="J14" s="303">
        <f>+J15+J16</f>
        <v>0</v>
      </c>
    </row>
    <row r="15" spans="1:10" s="390" customFormat="1" ht="30" customHeight="1">
      <c r="A15" s="187"/>
      <c r="B15" s="77" t="s">
        <v>19</v>
      </c>
      <c r="C15" s="78" t="s">
        <v>1186</v>
      </c>
      <c r="D15" s="98" t="s">
        <v>271</v>
      </c>
      <c r="E15" s="80"/>
      <c r="F15" s="85"/>
      <c r="G15" s="85"/>
      <c r="H15" s="91" t="s">
        <v>272</v>
      </c>
      <c r="I15" s="92"/>
      <c r="J15" s="82">
        <f aca="true" t="shared" si="0" ref="J15:J20">+E15*I15</f>
        <v>0</v>
      </c>
    </row>
    <row r="16" spans="1:10" s="390" customFormat="1" ht="30" customHeight="1">
      <c r="A16" s="187"/>
      <c r="B16" s="77" t="s">
        <v>20</v>
      </c>
      <c r="C16" s="78" t="s">
        <v>1187</v>
      </c>
      <c r="D16" s="98" t="s">
        <v>273</v>
      </c>
      <c r="E16" s="80"/>
      <c r="F16" s="85"/>
      <c r="G16" s="85"/>
      <c r="H16" s="91" t="s">
        <v>274</v>
      </c>
      <c r="I16" s="92"/>
      <c r="J16" s="82">
        <f t="shared" si="0"/>
        <v>0</v>
      </c>
    </row>
    <row r="17" spans="1:10" s="390" customFormat="1" ht="30" customHeight="1">
      <c r="A17" s="187"/>
      <c r="B17" s="77" t="s">
        <v>21</v>
      </c>
      <c r="C17" s="78" t="s">
        <v>178</v>
      </c>
      <c r="D17" s="153" t="s">
        <v>275</v>
      </c>
      <c r="E17" s="80"/>
      <c r="F17" s="85"/>
      <c r="G17" s="85"/>
      <c r="H17" s="87">
        <v>0.05</v>
      </c>
      <c r="I17" s="88"/>
      <c r="J17" s="82">
        <f t="shared" si="0"/>
        <v>0</v>
      </c>
    </row>
    <row r="18" spans="1:10" s="390" customFormat="1" ht="30" customHeight="1">
      <c r="A18" s="187"/>
      <c r="B18" s="77" t="s">
        <v>22</v>
      </c>
      <c r="C18" s="78" t="s">
        <v>180</v>
      </c>
      <c r="D18" s="153" t="s">
        <v>276</v>
      </c>
      <c r="E18" s="80"/>
      <c r="F18" s="85"/>
      <c r="G18" s="85"/>
      <c r="H18" s="87">
        <v>0.03</v>
      </c>
      <c r="I18" s="88"/>
      <c r="J18" s="82">
        <f t="shared" si="0"/>
        <v>0</v>
      </c>
    </row>
    <row r="19" spans="1:10" s="390" customFormat="1" ht="30" customHeight="1">
      <c r="A19" s="187"/>
      <c r="B19" s="77" t="s">
        <v>23</v>
      </c>
      <c r="C19" s="78" t="s">
        <v>182</v>
      </c>
      <c r="D19" s="153" t="s">
        <v>277</v>
      </c>
      <c r="E19" s="80"/>
      <c r="F19" s="85"/>
      <c r="G19" s="85"/>
      <c r="H19" s="87"/>
      <c r="I19" s="92"/>
      <c r="J19" s="82">
        <f t="shared" si="0"/>
        <v>0</v>
      </c>
    </row>
    <row r="20" spans="1:10" s="390" customFormat="1" ht="30" customHeight="1">
      <c r="A20" s="187"/>
      <c r="B20" s="77" t="s">
        <v>24</v>
      </c>
      <c r="C20" s="78" t="s">
        <v>184</v>
      </c>
      <c r="D20" s="153" t="s">
        <v>278</v>
      </c>
      <c r="E20" s="80"/>
      <c r="F20" s="85"/>
      <c r="G20" s="85"/>
      <c r="H20" s="87">
        <v>0.1</v>
      </c>
      <c r="I20" s="88"/>
      <c r="J20" s="82">
        <f t="shared" si="0"/>
        <v>0</v>
      </c>
    </row>
    <row r="21" spans="1:10" s="390" customFormat="1" ht="30" customHeight="1">
      <c r="A21" s="187"/>
      <c r="B21" s="77" t="s">
        <v>25</v>
      </c>
      <c r="C21" s="78" t="s">
        <v>47</v>
      </c>
      <c r="D21" s="296" t="s">
        <v>279</v>
      </c>
      <c r="E21" s="304">
        <f>+E22+E25+E28+E29</f>
        <v>0</v>
      </c>
      <c r="F21" s="85"/>
      <c r="G21" s="85"/>
      <c r="H21" s="85"/>
      <c r="I21" s="85"/>
      <c r="J21" s="303">
        <f>+J22+J25+J28+J29</f>
        <v>0</v>
      </c>
    </row>
    <row r="22" spans="1:10" s="390" customFormat="1" ht="30" customHeight="1">
      <c r="A22" s="187"/>
      <c r="B22" s="77" t="s">
        <v>26</v>
      </c>
      <c r="C22" s="78" t="s">
        <v>48</v>
      </c>
      <c r="D22" s="153" t="s">
        <v>280</v>
      </c>
      <c r="E22" s="304">
        <f>+E23+E24</f>
        <v>0</v>
      </c>
      <c r="F22" s="85"/>
      <c r="G22" s="85"/>
      <c r="H22" s="93"/>
      <c r="I22" s="87"/>
      <c r="J22" s="303">
        <f>+J23+J24</f>
        <v>0</v>
      </c>
    </row>
    <row r="23" spans="1:10" s="390" customFormat="1" ht="30" customHeight="1">
      <c r="A23" s="187"/>
      <c r="B23" s="77" t="s">
        <v>27</v>
      </c>
      <c r="C23" s="78" t="s">
        <v>49</v>
      </c>
      <c r="D23" s="86" t="s">
        <v>281</v>
      </c>
      <c r="E23" s="80"/>
      <c r="F23" s="85"/>
      <c r="G23" s="85"/>
      <c r="H23" s="87">
        <v>0.05</v>
      </c>
      <c r="I23" s="88"/>
      <c r="J23" s="82">
        <f>+E23*I23</f>
        <v>0</v>
      </c>
    </row>
    <row r="24" spans="1:10" s="390" customFormat="1" ht="30" customHeight="1">
      <c r="A24" s="187"/>
      <c r="B24" s="77" t="s">
        <v>28</v>
      </c>
      <c r="C24" s="78" t="s">
        <v>50</v>
      </c>
      <c r="D24" s="86" t="s">
        <v>282</v>
      </c>
      <c r="E24" s="95"/>
      <c r="F24" s="85"/>
      <c r="G24" s="85"/>
      <c r="H24" s="87">
        <v>0.25</v>
      </c>
      <c r="I24" s="96"/>
      <c r="J24" s="82">
        <f>+E24*I24</f>
        <v>0</v>
      </c>
    </row>
    <row r="25" spans="1:10" s="390" customFormat="1" ht="30" customHeight="1">
      <c r="A25" s="187"/>
      <c r="B25" s="77" t="s">
        <v>29</v>
      </c>
      <c r="C25" s="97" t="s">
        <v>52</v>
      </c>
      <c r="D25" s="153" t="s">
        <v>283</v>
      </c>
      <c r="E25" s="302">
        <f>+E26+E27</f>
        <v>0</v>
      </c>
      <c r="F25" s="85"/>
      <c r="G25" s="85"/>
      <c r="H25" s="87"/>
      <c r="I25" s="89"/>
      <c r="J25" s="303">
        <f>+J26+J27</f>
        <v>0</v>
      </c>
    </row>
    <row r="26" spans="1:10" s="390" customFormat="1" ht="30" customHeight="1">
      <c r="A26" s="187"/>
      <c r="B26" s="77" t="s">
        <v>57</v>
      </c>
      <c r="C26" s="97" t="s">
        <v>53</v>
      </c>
      <c r="D26" s="98" t="s">
        <v>284</v>
      </c>
      <c r="E26" s="80"/>
      <c r="F26" s="85"/>
      <c r="G26" s="85"/>
      <c r="H26" s="87">
        <v>0.25</v>
      </c>
      <c r="I26" s="92"/>
      <c r="J26" s="82">
        <f>+E26*I26</f>
        <v>0</v>
      </c>
    </row>
    <row r="27" spans="1:10" s="390" customFormat="1" ht="30" customHeight="1">
      <c r="A27" s="187"/>
      <c r="B27" s="77" t="s">
        <v>59</v>
      </c>
      <c r="C27" s="97" t="s">
        <v>55</v>
      </c>
      <c r="D27" s="98" t="s">
        <v>285</v>
      </c>
      <c r="E27" s="80"/>
      <c r="F27" s="85"/>
      <c r="G27" s="85"/>
      <c r="H27" s="87">
        <v>1</v>
      </c>
      <c r="I27" s="92"/>
      <c r="J27" s="82">
        <f>+E27*I27</f>
        <v>0</v>
      </c>
    </row>
    <row r="28" spans="1:11" s="390" customFormat="1" ht="30" customHeight="1">
      <c r="A28" s="187"/>
      <c r="B28" s="77" t="s">
        <v>62</v>
      </c>
      <c r="C28" s="78" t="s">
        <v>202</v>
      </c>
      <c r="D28" s="155" t="s">
        <v>286</v>
      </c>
      <c r="E28" s="80"/>
      <c r="F28" s="85"/>
      <c r="G28" s="85"/>
      <c r="H28" s="87">
        <v>0.25</v>
      </c>
      <c r="I28" s="92"/>
      <c r="J28" s="82">
        <f>+E28*I28</f>
        <v>0</v>
      </c>
      <c r="K28" s="424"/>
    </row>
    <row r="29" spans="1:11" s="390" customFormat="1" ht="30" customHeight="1">
      <c r="A29" s="187"/>
      <c r="B29" s="77" t="s">
        <v>65</v>
      </c>
      <c r="C29" s="78" t="s">
        <v>287</v>
      </c>
      <c r="D29" s="153" t="s">
        <v>288</v>
      </c>
      <c r="E29" s="80"/>
      <c r="F29" s="85"/>
      <c r="G29" s="85"/>
      <c r="H29" s="87">
        <v>0.25</v>
      </c>
      <c r="I29" s="92"/>
      <c r="J29" s="82">
        <f>+E29*I29</f>
        <v>0</v>
      </c>
      <c r="K29" s="424"/>
    </row>
    <row r="30" spans="1:11" s="390" customFormat="1" ht="30" customHeight="1">
      <c r="A30" s="187"/>
      <c r="B30" s="77" t="s">
        <v>608</v>
      </c>
      <c r="C30" s="78" t="s">
        <v>58</v>
      </c>
      <c r="D30" s="297" t="s">
        <v>607</v>
      </c>
      <c r="E30" s="302">
        <f>+E31+E32</f>
        <v>0</v>
      </c>
      <c r="F30" s="85"/>
      <c r="G30" s="85"/>
      <c r="H30" s="87"/>
      <c r="I30" s="85"/>
      <c r="J30" s="303">
        <f>+J31+J32</f>
        <v>0</v>
      </c>
      <c r="K30" s="424"/>
    </row>
    <row r="31" spans="1:11" s="390" customFormat="1" ht="30" customHeight="1">
      <c r="A31" s="187"/>
      <c r="B31" s="77" t="s">
        <v>609</v>
      </c>
      <c r="C31" s="78" t="s">
        <v>290</v>
      </c>
      <c r="D31" s="153" t="s">
        <v>293</v>
      </c>
      <c r="E31" s="80"/>
      <c r="F31" s="85"/>
      <c r="G31" s="85"/>
      <c r="H31" s="87">
        <v>1</v>
      </c>
      <c r="I31" s="92"/>
      <c r="J31" s="82">
        <f>+E31*I31</f>
        <v>0</v>
      </c>
      <c r="K31" s="424"/>
    </row>
    <row r="32" spans="1:11" s="390" customFormat="1" ht="30" customHeight="1">
      <c r="A32" s="187"/>
      <c r="B32" s="77" t="s">
        <v>610</v>
      </c>
      <c r="C32" s="78" t="s">
        <v>292</v>
      </c>
      <c r="D32" s="153" t="s">
        <v>294</v>
      </c>
      <c r="E32" s="302">
        <f>+E33+E34</f>
        <v>0</v>
      </c>
      <c r="F32" s="85"/>
      <c r="G32" s="85"/>
      <c r="H32" s="87"/>
      <c r="I32" s="85"/>
      <c r="J32" s="303">
        <f>+J33+J34</f>
        <v>0</v>
      </c>
      <c r="K32" s="424"/>
    </row>
    <row r="33" spans="1:11" s="390" customFormat="1" ht="30" customHeight="1">
      <c r="A33" s="187"/>
      <c r="B33" s="77" t="s">
        <v>611</v>
      </c>
      <c r="C33" s="78" t="s">
        <v>620</v>
      </c>
      <c r="D33" s="86" t="s">
        <v>281</v>
      </c>
      <c r="E33" s="80"/>
      <c r="F33" s="85"/>
      <c r="G33" s="85"/>
      <c r="H33" s="87">
        <v>0.2</v>
      </c>
      <c r="I33" s="92"/>
      <c r="J33" s="82">
        <f>+E33*I33</f>
        <v>0</v>
      </c>
      <c r="K33" s="424"/>
    </row>
    <row r="34" spans="1:11" s="390" customFormat="1" ht="30" customHeight="1">
      <c r="A34" s="187"/>
      <c r="B34" s="77" t="s">
        <v>612</v>
      </c>
      <c r="C34" s="78" t="s">
        <v>621</v>
      </c>
      <c r="D34" s="86" t="s">
        <v>282</v>
      </c>
      <c r="E34" s="80"/>
      <c r="F34" s="85"/>
      <c r="G34" s="85"/>
      <c r="H34" s="87">
        <v>0.4</v>
      </c>
      <c r="I34" s="92"/>
      <c r="J34" s="82">
        <f>+E34*I34</f>
        <v>0</v>
      </c>
      <c r="K34" s="424"/>
    </row>
    <row r="35" spans="1:11" s="390" customFormat="1" ht="30" customHeight="1">
      <c r="A35" s="187"/>
      <c r="B35" s="77" t="s">
        <v>68</v>
      </c>
      <c r="C35" s="78" t="s">
        <v>60</v>
      </c>
      <c r="D35" s="296" t="s">
        <v>289</v>
      </c>
      <c r="E35" s="302">
        <f>+E36+E37+E38</f>
        <v>0</v>
      </c>
      <c r="F35" s="85"/>
      <c r="G35" s="85"/>
      <c r="H35" s="87"/>
      <c r="I35" s="89"/>
      <c r="J35" s="303">
        <f>+J36+J37+J38</f>
        <v>0</v>
      </c>
      <c r="K35" s="424"/>
    </row>
    <row r="36" spans="1:11" s="390" customFormat="1" ht="30" customHeight="1">
      <c r="A36" s="187"/>
      <c r="B36" s="77" t="s">
        <v>71</v>
      </c>
      <c r="C36" s="78" t="s">
        <v>652</v>
      </c>
      <c r="D36" s="155" t="s">
        <v>291</v>
      </c>
      <c r="E36" s="80"/>
      <c r="F36" s="85"/>
      <c r="G36" s="85"/>
      <c r="H36" s="87">
        <v>1</v>
      </c>
      <c r="I36" s="92"/>
      <c r="J36" s="82">
        <f>+E36*I36</f>
        <v>0</v>
      </c>
      <c r="K36" s="84"/>
    </row>
    <row r="37" spans="2:11" s="390" customFormat="1" ht="30" customHeight="1">
      <c r="B37" s="77" t="s">
        <v>73</v>
      </c>
      <c r="C37" s="78" t="s">
        <v>1188</v>
      </c>
      <c r="D37" s="153" t="s">
        <v>293</v>
      </c>
      <c r="E37" s="80"/>
      <c r="F37" s="85"/>
      <c r="G37" s="85"/>
      <c r="H37" s="87">
        <v>1</v>
      </c>
      <c r="I37" s="92"/>
      <c r="J37" s="82">
        <f>+E37*I37</f>
        <v>0</v>
      </c>
      <c r="K37" s="84"/>
    </row>
    <row r="38" spans="2:11" s="390" customFormat="1" ht="30" customHeight="1">
      <c r="B38" s="77" t="s">
        <v>75</v>
      </c>
      <c r="C38" s="78" t="s">
        <v>1189</v>
      </c>
      <c r="D38" s="153" t="s">
        <v>294</v>
      </c>
      <c r="E38" s="302">
        <f>+E39+E40</f>
        <v>0</v>
      </c>
      <c r="F38" s="85"/>
      <c r="G38" s="85"/>
      <c r="H38" s="87"/>
      <c r="I38" s="89"/>
      <c r="J38" s="303">
        <f>+J39+J40</f>
        <v>0</v>
      </c>
      <c r="K38" s="84"/>
    </row>
    <row r="39" spans="2:11" s="390" customFormat="1" ht="30" customHeight="1">
      <c r="B39" s="77" t="s">
        <v>77</v>
      </c>
      <c r="C39" s="78" t="s">
        <v>1190</v>
      </c>
      <c r="D39" s="86" t="s">
        <v>281</v>
      </c>
      <c r="E39" s="80"/>
      <c r="F39" s="85"/>
      <c r="G39" s="85"/>
      <c r="H39" s="87">
        <v>0.2</v>
      </c>
      <c r="I39" s="92"/>
      <c r="J39" s="82">
        <f>+E39*I39</f>
        <v>0</v>
      </c>
      <c r="K39" s="84"/>
    </row>
    <row r="40" spans="2:11" s="390" customFormat="1" ht="30" customHeight="1">
      <c r="B40" s="77" t="s">
        <v>78</v>
      </c>
      <c r="C40" s="78" t="s">
        <v>1191</v>
      </c>
      <c r="D40" s="86" t="s">
        <v>282</v>
      </c>
      <c r="E40" s="80"/>
      <c r="F40" s="85"/>
      <c r="G40" s="85"/>
      <c r="H40" s="87">
        <v>0.4</v>
      </c>
      <c r="I40" s="92"/>
      <c r="J40" s="82">
        <f>+E40*I40</f>
        <v>0</v>
      </c>
      <c r="K40" s="84"/>
    </row>
    <row r="41" spans="2:11" s="390" customFormat="1" ht="30" customHeight="1">
      <c r="B41" s="77" t="s">
        <v>80</v>
      </c>
      <c r="C41" s="78" t="s">
        <v>63</v>
      </c>
      <c r="D41" s="296" t="s">
        <v>295</v>
      </c>
      <c r="E41" s="302">
        <f>+E42+E43+E44+E45+E46+E47+E50+E51+E52+E53+E56</f>
        <v>0</v>
      </c>
      <c r="F41" s="85"/>
      <c r="G41" s="85"/>
      <c r="H41" s="87"/>
      <c r="I41" s="89"/>
      <c r="J41" s="303">
        <f>+J42+J43+J44+J45+J46+J47+J50+J51+J52+J53+J56</f>
        <v>0</v>
      </c>
      <c r="K41" s="84"/>
    </row>
    <row r="42" spans="2:11" s="390" customFormat="1" ht="30" customHeight="1">
      <c r="B42" s="77" t="s">
        <v>82</v>
      </c>
      <c r="C42" s="78" t="s">
        <v>653</v>
      </c>
      <c r="D42" s="153" t="s">
        <v>296</v>
      </c>
      <c r="E42" s="80"/>
      <c r="F42" s="85"/>
      <c r="G42" s="85"/>
      <c r="H42" s="87">
        <v>0.2</v>
      </c>
      <c r="I42" s="92"/>
      <c r="J42" s="82">
        <f>+E42*I42</f>
        <v>0</v>
      </c>
      <c r="K42" s="84"/>
    </row>
    <row r="43" spans="2:11" s="390" customFormat="1" ht="30" customHeight="1">
      <c r="B43" s="77" t="s">
        <v>85</v>
      </c>
      <c r="C43" s="78" t="s">
        <v>1192</v>
      </c>
      <c r="D43" s="153" t="s">
        <v>297</v>
      </c>
      <c r="E43" s="80"/>
      <c r="F43" s="85"/>
      <c r="G43" s="85"/>
      <c r="H43" s="87">
        <v>0.1</v>
      </c>
      <c r="I43" s="92"/>
      <c r="J43" s="82">
        <f>+E43*I43</f>
        <v>0</v>
      </c>
      <c r="K43" s="84"/>
    </row>
    <row r="44" spans="2:11" s="390" customFormat="1" ht="30" customHeight="1">
      <c r="B44" s="77" t="s">
        <v>88</v>
      </c>
      <c r="C44" s="78" t="s">
        <v>1193</v>
      </c>
      <c r="D44" s="153" t="s">
        <v>298</v>
      </c>
      <c r="E44" s="80"/>
      <c r="F44" s="85"/>
      <c r="G44" s="85"/>
      <c r="H44" s="87">
        <v>1</v>
      </c>
      <c r="I44" s="88"/>
      <c r="J44" s="82">
        <f>+E44*I44</f>
        <v>0</v>
      </c>
      <c r="K44" s="84"/>
    </row>
    <row r="45" spans="2:11" s="390" customFormat="1" ht="30" customHeight="1">
      <c r="B45" s="77" t="s">
        <v>91</v>
      </c>
      <c r="C45" s="78" t="s">
        <v>1194</v>
      </c>
      <c r="D45" s="153" t="s">
        <v>1185</v>
      </c>
      <c r="E45" s="80"/>
      <c r="F45" s="85"/>
      <c r="G45" s="85"/>
      <c r="H45" s="87">
        <v>1</v>
      </c>
      <c r="I45" s="88"/>
      <c r="J45" s="82">
        <f>+E45*I45</f>
        <v>0</v>
      </c>
      <c r="K45" s="84"/>
    </row>
    <row r="46" spans="2:11" s="390" customFormat="1" ht="30" customHeight="1">
      <c r="B46" s="77" t="s">
        <v>100</v>
      </c>
      <c r="C46" s="78" t="s">
        <v>1195</v>
      </c>
      <c r="D46" s="155" t="s">
        <v>299</v>
      </c>
      <c r="E46" s="99"/>
      <c r="F46" s="85"/>
      <c r="G46" s="85"/>
      <c r="H46" s="87">
        <v>1</v>
      </c>
      <c r="I46" s="100"/>
      <c r="J46" s="82">
        <f>+E46*I46</f>
        <v>0</v>
      </c>
      <c r="K46" s="84"/>
    </row>
    <row r="47" spans="2:11" s="390" customFormat="1" ht="30" customHeight="1">
      <c r="B47" s="77" t="s">
        <v>103</v>
      </c>
      <c r="C47" s="78" t="s">
        <v>1196</v>
      </c>
      <c r="D47" s="155" t="s">
        <v>300</v>
      </c>
      <c r="E47" s="302">
        <f>+E48+E49</f>
        <v>0</v>
      </c>
      <c r="F47" s="85"/>
      <c r="G47" s="85"/>
      <c r="H47" s="87"/>
      <c r="I47" s="87"/>
      <c r="J47" s="305">
        <f>+J48+J49</f>
        <v>0</v>
      </c>
      <c r="K47" s="84"/>
    </row>
    <row r="48" spans="2:11" s="390" customFormat="1" ht="30" customHeight="1">
      <c r="B48" s="77" t="s">
        <v>106</v>
      </c>
      <c r="C48" s="78" t="s">
        <v>1197</v>
      </c>
      <c r="D48" s="98" t="s">
        <v>301</v>
      </c>
      <c r="E48" s="80"/>
      <c r="F48" s="85"/>
      <c r="G48" s="85"/>
      <c r="H48" s="87">
        <v>0</v>
      </c>
      <c r="I48" s="88"/>
      <c r="J48" s="82">
        <f>+E48*I48</f>
        <v>0</v>
      </c>
      <c r="K48" s="84"/>
    </row>
    <row r="49" spans="2:11" s="390" customFormat="1" ht="30" customHeight="1">
      <c r="B49" s="77" t="s">
        <v>109</v>
      </c>
      <c r="C49" s="78" t="s">
        <v>1198</v>
      </c>
      <c r="D49" s="86" t="s">
        <v>302</v>
      </c>
      <c r="E49" s="80"/>
      <c r="F49" s="85"/>
      <c r="G49" s="85"/>
      <c r="H49" s="87">
        <v>1</v>
      </c>
      <c r="I49" s="88"/>
      <c r="J49" s="82">
        <f>+E49*I49</f>
        <v>0</v>
      </c>
      <c r="K49" s="84"/>
    </row>
    <row r="50" spans="2:11" s="390" customFormat="1" ht="30" customHeight="1">
      <c r="B50" s="77" t="s">
        <v>112</v>
      </c>
      <c r="C50" s="78" t="s">
        <v>1199</v>
      </c>
      <c r="D50" s="155" t="s">
        <v>303</v>
      </c>
      <c r="E50" s="80"/>
      <c r="F50" s="85"/>
      <c r="G50" s="85"/>
      <c r="H50" s="87">
        <v>1</v>
      </c>
      <c r="I50" s="88"/>
      <c r="J50" s="82">
        <f>+E50*I50</f>
        <v>0</v>
      </c>
      <c r="K50" s="84"/>
    </row>
    <row r="51" spans="2:11" s="390" customFormat="1" ht="30" customHeight="1">
      <c r="B51" s="77" t="s">
        <v>115</v>
      </c>
      <c r="C51" s="78" t="s">
        <v>1200</v>
      </c>
      <c r="D51" s="155" t="s">
        <v>304</v>
      </c>
      <c r="E51" s="80"/>
      <c r="F51" s="85"/>
      <c r="G51" s="85"/>
      <c r="H51" s="87">
        <v>1</v>
      </c>
      <c r="I51" s="88"/>
      <c r="J51" s="82">
        <f>+E51*I51</f>
        <v>0</v>
      </c>
      <c r="K51" s="84"/>
    </row>
    <row r="52" spans="2:11" s="390" customFormat="1" ht="30" customHeight="1">
      <c r="B52" s="77" t="s">
        <v>118</v>
      </c>
      <c r="C52" s="78" t="s">
        <v>1201</v>
      </c>
      <c r="D52" s="153" t="s">
        <v>305</v>
      </c>
      <c r="E52" s="80"/>
      <c r="F52" s="85"/>
      <c r="G52" s="85"/>
      <c r="H52" s="87">
        <v>1</v>
      </c>
      <c r="I52" s="88"/>
      <c r="J52" s="82">
        <f>+E52*I52</f>
        <v>0</v>
      </c>
      <c r="K52" s="84"/>
    </row>
    <row r="53" spans="2:11" s="390" customFormat="1" ht="30" customHeight="1">
      <c r="B53" s="77" t="s">
        <v>121</v>
      </c>
      <c r="C53" s="78" t="s">
        <v>1202</v>
      </c>
      <c r="D53" s="153" t="s">
        <v>306</v>
      </c>
      <c r="E53" s="302">
        <f>+E54+E55</f>
        <v>0</v>
      </c>
      <c r="F53" s="85"/>
      <c r="G53" s="85"/>
      <c r="H53" s="87"/>
      <c r="I53" s="87"/>
      <c r="J53" s="303">
        <f>+J54+J55</f>
        <v>0</v>
      </c>
      <c r="K53" s="84"/>
    </row>
    <row r="54" spans="2:11" s="390" customFormat="1" ht="30" customHeight="1">
      <c r="B54" s="77" t="s">
        <v>124</v>
      </c>
      <c r="C54" s="78" t="s">
        <v>1203</v>
      </c>
      <c r="D54" s="86" t="s">
        <v>307</v>
      </c>
      <c r="E54" s="80"/>
      <c r="F54" s="85"/>
      <c r="G54" s="85"/>
      <c r="H54" s="87">
        <v>1</v>
      </c>
      <c r="I54" s="88"/>
      <c r="J54" s="82">
        <f>+E54*I54</f>
        <v>0</v>
      </c>
      <c r="K54" s="84"/>
    </row>
    <row r="55" spans="2:11" s="390" customFormat="1" ht="30" customHeight="1">
      <c r="B55" s="77" t="s">
        <v>126</v>
      </c>
      <c r="C55" s="78" t="s">
        <v>1204</v>
      </c>
      <c r="D55" s="86" t="s">
        <v>308</v>
      </c>
      <c r="E55" s="80"/>
      <c r="F55" s="85"/>
      <c r="G55" s="85"/>
      <c r="H55" s="87">
        <v>1</v>
      </c>
      <c r="I55" s="88"/>
      <c r="J55" s="82">
        <f>+E55*I55</f>
        <v>0</v>
      </c>
      <c r="K55" s="84"/>
    </row>
    <row r="56" spans="2:11" s="390" customFormat="1" ht="30" customHeight="1">
      <c r="B56" s="77" t="s">
        <v>131</v>
      </c>
      <c r="C56" s="78" t="s">
        <v>1205</v>
      </c>
      <c r="D56" s="153" t="s">
        <v>310</v>
      </c>
      <c r="E56" s="80"/>
      <c r="F56" s="85"/>
      <c r="G56" s="85"/>
      <c r="H56" s="87">
        <v>0.5</v>
      </c>
      <c r="I56" s="88"/>
      <c r="J56" s="82">
        <f>+E56*I56</f>
        <v>0</v>
      </c>
      <c r="K56" s="84"/>
    </row>
    <row r="57" spans="2:11" s="390" customFormat="1" ht="30" customHeight="1">
      <c r="B57" s="77" t="s">
        <v>134</v>
      </c>
      <c r="C57" s="78" t="s">
        <v>66</v>
      </c>
      <c r="D57" s="296" t="s">
        <v>311</v>
      </c>
      <c r="E57" s="304">
        <f>+E58+E69</f>
        <v>0</v>
      </c>
      <c r="F57" s="85"/>
      <c r="G57" s="85"/>
      <c r="H57" s="87"/>
      <c r="I57" s="85"/>
      <c r="J57" s="303">
        <f>+J58+J69</f>
        <v>0</v>
      </c>
      <c r="K57" s="84"/>
    </row>
    <row r="58" spans="2:11" s="390" customFormat="1" ht="30" customHeight="1">
      <c r="B58" s="77" t="s">
        <v>137</v>
      </c>
      <c r="C58" s="78" t="s">
        <v>654</v>
      </c>
      <c r="D58" s="153" t="s">
        <v>312</v>
      </c>
      <c r="E58" s="304">
        <f>+E59+E60+E61+E65+E66+E67+E68</f>
        <v>0</v>
      </c>
      <c r="F58" s="85"/>
      <c r="G58" s="85"/>
      <c r="H58" s="87"/>
      <c r="I58" s="87"/>
      <c r="J58" s="303">
        <f>+J59+J60+J61+J65+J66+J67+J68</f>
        <v>0</v>
      </c>
      <c r="K58" s="84"/>
    </row>
    <row r="59" spans="2:11" s="390" customFormat="1" ht="30" customHeight="1">
      <c r="B59" s="77" t="s">
        <v>138</v>
      </c>
      <c r="C59" s="78" t="s">
        <v>1206</v>
      </c>
      <c r="D59" s="86" t="s">
        <v>313</v>
      </c>
      <c r="E59" s="80"/>
      <c r="F59" s="85"/>
      <c r="G59" s="85"/>
      <c r="H59" s="87">
        <v>0.05</v>
      </c>
      <c r="I59" s="88"/>
      <c r="J59" s="82">
        <f>+E59*I59</f>
        <v>0</v>
      </c>
      <c r="K59" s="84"/>
    </row>
    <row r="60" spans="2:11" s="390" customFormat="1" ht="30" customHeight="1">
      <c r="B60" s="77" t="s">
        <v>139</v>
      </c>
      <c r="C60" s="78" t="s">
        <v>1207</v>
      </c>
      <c r="D60" s="86" t="s">
        <v>314</v>
      </c>
      <c r="E60" s="95"/>
      <c r="F60" s="85"/>
      <c r="G60" s="85"/>
      <c r="H60" s="87">
        <v>0.1</v>
      </c>
      <c r="I60" s="88"/>
      <c r="J60" s="82">
        <f>+E60*I60</f>
        <v>0</v>
      </c>
      <c r="K60" s="84"/>
    </row>
    <row r="61" spans="2:11" s="390" customFormat="1" ht="30" customHeight="1">
      <c r="B61" s="77" t="s">
        <v>141</v>
      </c>
      <c r="C61" s="78" t="s">
        <v>1208</v>
      </c>
      <c r="D61" s="86" t="s">
        <v>315</v>
      </c>
      <c r="E61" s="302">
        <f>+E62+E63+E64</f>
        <v>0</v>
      </c>
      <c r="F61" s="85"/>
      <c r="G61" s="85"/>
      <c r="H61" s="87"/>
      <c r="I61" s="87"/>
      <c r="J61" s="306">
        <f>+J62+J63+J64</f>
        <v>0</v>
      </c>
      <c r="K61" s="84"/>
    </row>
    <row r="62" spans="2:11" s="390" customFormat="1" ht="30" customHeight="1">
      <c r="B62" s="77" t="s">
        <v>143</v>
      </c>
      <c r="C62" s="78" t="s">
        <v>1209</v>
      </c>
      <c r="D62" s="154" t="s">
        <v>316</v>
      </c>
      <c r="E62" s="80"/>
      <c r="F62" s="85"/>
      <c r="G62" s="85"/>
      <c r="H62" s="87">
        <v>0.05</v>
      </c>
      <c r="I62" s="88"/>
      <c r="J62" s="82">
        <f aca="true" t="shared" si="1" ref="J62:J68">+E62*I62</f>
        <v>0</v>
      </c>
      <c r="K62" s="84"/>
    </row>
    <row r="63" spans="2:11" s="390" customFormat="1" ht="30" customHeight="1">
      <c r="B63" s="77" t="s">
        <v>145</v>
      </c>
      <c r="C63" s="78" t="s">
        <v>1210</v>
      </c>
      <c r="D63" s="154" t="s">
        <v>317</v>
      </c>
      <c r="E63" s="80"/>
      <c r="F63" s="85"/>
      <c r="G63" s="85"/>
      <c r="H63" s="87">
        <v>0.1</v>
      </c>
      <c r="I63" s="88"/>
      <c r="J63" s="82">
        <f t="shared" si="1"/>
        <v>0</v>
      </c>
      <c r="K63" s="84"/>
    </row>
    <row r="64" spans="2:11" s="390" customFormat="1" ht="30" customHeight="1">
      <c r="B64" s="77" t="s">
        <v>247</v>
      </c>
      <c r="C64" s="78" t="s">
        <v>1211</v>
      </c>
      <c r="D64" s="156" t="s">
        <v>302</v>
      </c>
      <c r="E64" s="80"/>
      <c r="F64" s="85"/>
      <c r="G64" s="85"/>
      <c r="H64" s="87">
        <v>0.4</v>
      </c>
      <c r="I64" s="88"/>
      <c r="J64" s="82">
        <f t="shared" si="1"/>
        <v>0</v>
      </c>
      <c r="K64" s="84"/>
    </row>
    <row r="65" spans="2:11" s="390" customFormat="1" ht="30" customHeight="1">
      <c r="B65" s="77" t="s">
        <v>249</v>
      </c>
      <c r="C65" s="78" t="s">
        <v>1212</v>
      </c>
      <c r="D65" s="98" t="s">
        <v>318</v>
      </c>
      <c r="E65" s="80"/>
      <c r="F65" s="85"/>
      <c r="G65" s="85"/>
      <c r="H65" s="87">
        <v>0.4</v>
      </c>
      <c r="I65" s="88"/>
      <c r="J65" s="82">
        <f t="shared" si="1"/>
        <v>0</v>
      </c>
      <c r="K65" s="84"/>
    </row>
    <row r="66" spans="2:11" s="390" customFormat="1" ht="30" customHeight="1">
      <c r="B66" s="77" t="s">
        <v>251</v>
      </c>
      <c r="C66" s="78" t="s">
        <v>1213</v>
      </c>
      <c r="D66" s="98" t="s">
        <v>319</v>
      </c>
      <c r="E66" s="99"/>
      <c r="F66" s="85"/>
      <c r="G66" s="85"/>
      <c r="H66" s="87"/>
      <c r="I66" s="88"/>
      <c r="J66" s="82">
        <f t="shared" si="1"/>
        <v>0</v>
      </c>
      <c r="K66" s="84"/>
    </row>
    <row r="67" spans="2:11" s="390" customFormat="1" ht="30" customHeight="1">
      <c r="B67" s="77" t="s">
        <v>253</v>
      </c>
      <c r="C67" s="78" t="s">
        <v>1214</v>
      </c>
      <c r="D67" s="86" t="s">
        <v>320</v>
      </c>
      <c r="E67" s="80"/>
      <c r="F67" s="85"/>
      <c r="G67" s="85"/>
      <c r="H67" s="87">
        <v>0.75</v>
      </c>
      <c r="I67" s="88"/>
      <c r="J67" s="82">
        <f t="shared" si="1"/>
        <v>0</v>
      </c>
      <c r="K67" s="84"/>
    </row>
    <row r="68" spans="2:11" s="390" customFormat="1" ht="30" customHeight="1">
      <c r="B68" s="77" t="s">
        <v>254</v>
      </c>
      <c r="C68" s="78" t="s">
        <v>1215</v>
      </c>
      <c r="D68" s="98" t="s">
        <v>321</v>
      </c>
      <c r="E68" s="80"/>
      <c r="F68" s="85"/>
      <c r="G68" s="85"/>
      <c r="H68" s="87">
        <v>1</v>
      </c>
      <c r="I68" s="88"/>
      <c r="J68" s="82">
        <f t="shared" si="1"/>
        <v>0</v>
      </c>
      <c r="K68" s="84"/>
    </row>
    <row r="69" spans="2:11" s="390" customFormat="1" ht="30" customHeight="1">
      <c r="B69" s="77" t="s">
        <v>255</v>
      </c>
      <c r="C69" s="78" t="s">
        <v>1216</v>
      </c>
      <c r="D69" s="153" t="s">
        <v>322</v>
      </c>
      <c r="E69" s="302">
        <f>+E70+E71+E72+E73+E76+E80+E81+E82</f>
        <v>0</v>
      </c>
      <c r="F69" s="85"/>
      <c r="G69" s="85"/>
      <c r="H69" s="87"/>
      <c r="I69" s="87"/>
      <c r="J69" s="306">
        <f>+J70+J71+J72+J73+J76+J80+J81+J82</f>
        <v>0</v>
      </c>
      <c r="K69" s="84"/>
    </row>
    <row r="70" spans="2:11" s="390" customFormat="1" ht="30" customHeight="1">
      <c r="B70" s="77" t="s">
        <v>257</v>
      </c>
      <c r="C70" s="78" t="s">
        <v>1217</v>
      </c>
      <c r="D70" s="86" t="s">
        <v>313</v>
      </c>
      <c r="E70" s="80"/>
      <c r="F70" s="85"/>
      <c r="G70" s="85"/>
      <c r="H70" s="87">
        <v>0.05</v>
      </c>
      <c r="I70" s="88"/>
      <c r="J70" s="82">
        <f>+E70*I70</f>
        <v>0</v>
      </c>
      <c r="K70" s="84"/>
    </row>
    <row r="71" spans="2:11" s="390" customFormat="1" ht="30" customHeight="1">
      <c r="B71" s="77" t="s">
        <v>259</v>
      </c>
      <c r="C71" s="78" t="s">
        <v>1218</v>
      </c>
      <c r="D71" s="86" t="s">
        <v>314</v>
      </c>
      <c r="E71" s="80"/>
      <c r="F71" s="85"/>
      <c r="G71" s="85"/>
      <c r="H71" s="87">
        <v>0.3</v>
      </c>
      <c r="I71" s="88"/>
      <c r="J71" s="82">
        <f>+E71*I71</f>
        <v>0</v>
      </c>
      <c r="K71" s="84"/>
    </row>
    <row r="72" spans="2:11" s="390" customFormat="1" ht="30" customHeight="1">
      <c r="B72" s="77" t="s">
        <v>260</v>
      </c>
      <c r="C72" s="78" t="s">
        <v>1219</v>
      </c>
      <c r="D72" s="86" t="s">
        <v>323</v>
      </c>
      <c r="E72" s="80"/>
      <c r="F72" s="85"/>
      <c r="G72" s="85"/>
      <c r="H72" s="87">
        <v>0.4</v>
      </c>
      <c r="I72" s="88"/>
      <c r="J72" s="82">
        <f>+E72*I72</f>
        <v>0</v>
      </c>
      <c r="K72" s="84"/>
    </row>
    <row r="73" spans="2:11" s="390" customFormat="1" ht="30" customHeight="1">
      <c r="B73" s="77" t="s">
        <v>324</v>
      </c>
      <c r="C73" s="78" t="s">
        <v>1220</v>
      </c>
      <c r="D73" s="86" t="s">
        <v>325</v>
      </c>
      <c r="E73" s="302">
        <f>+E74+E75</f>
        <v>0</v>
      </c>
      <c r="F73" s="85"/>
      <c r="G73" s="85"/>
      <c r="H73" s="87"/>
      <c r="I73" s="87"/>
      <c r="J73" s="306">
        <f>+J74+J75</f>
        <v>0</v>
      </c>
      <c r="K73" s="84"/>
    </row>
    <row r="74" spans="2:11" s="390" customFormat="1" ht="30" customHeight="1">
      <c r="B74" s="77" t="s">
        <v>326</v>
      </c>
      <c r="C74" s="78" t="s">
        <v>1221</v>
      </c>
      <c r="D74" s="156" t="s">
        <v>327</v>
      </c>
      <c r="E74" s="80"/>
      <c r="F74" s="85"/>
      <c r="G74" s="85"/>
      <c r="H74" s="87">
        <v>0.1</v>
      </c>
      <c r="I74" s="88"/>
      <c r="J74" s="82">
        <f>+E74*I74</f>
        <v>0</v>
      </c>
      <c r="K74" s="84"/>
    </row>
    <row r="75" spans="2:11" s="390" customFormat="1" ht="30" customHeight="1">
      <c r="B75" s="77" t="s">
        <v>328</v>
      </c>
      <c r="C75" s="78" t="s">
        <v>1222</v>
      </c>
      <c r="D75" s="156" t="s">
        <v>302</v>
      </c>
      <c r="E75" s="80"/>
      <c r="F75" s="85"/>
      <c r="G75" s="85"/>
      <c r="H75" s="87">
        <v>1</v>
      </c>
      <c r="I75" s="88"/>
      <c r="J75" s="82">
        <f>+E75*I75</f>
        <v>0</v>
      </c>
      <c r="K75" s="84"/>
    </row>
    <row r="76" spans="2:11" s="390" customFormat="1" ht="30" customHeight="1">
      <c r="B76" s="77" t="s">
        <v>329</v>
      </c>
      <c r="C76" s="78" t="s">
        <v>1223</v>
      </c>
      <c r="D76" s="98" t="s">
        <v>315</v>
      </c>
      <c r="E76" s="302">
        <f>+E77+E78+E79</f>
        <v>0</v>
      </c>
      <c r="F76" s="85"/>
      <c r="G76" s="85"/>
      <c r="H76" s="87"/>
      <c r="I76" s="87"/>
      <c r="J76" s="306">
        <f>+J77+J78+J79</f>
        <v>0</v>
      </c>
      <c r="K76" s="84"/>
    </row>
    <row r="77" spans="2:11" s="390" customFormat="1" ht="30" customHeight="1">
      <c r="B77" s="77" t="s">
        <v>330</v>
      </c>
      <c r="C77" s="78" t="s">
        <v>1224</v>
      </c>
      <c r="D77" s="90" t="s">
        <v>316</v>
      </c>
      <c r="E77" s="80"/>
      <c r="F77" s="85"/>
      <c r="G77" s="85"/>
      <c r="H77" s="87">
        <v>0.05</v>
      </c>
      <c r="I77" s="88"/>
      <c r="J77" s="82">
        <f aca="true" t="shared" si="2" ref="J77:J82">+E77*I77</f>
        <v>0</v>
      </c>
      <c r="K77" s="84"/>
    </row>
    <row r="78" spans="2:11" s="390" customFormat="1" ht="30" customHeight="1">
      <c r="B78" s="77" t="s">
        <v>331</v>
      </c>
      <c r="C78" s="78" t="s">
        <v>1225</v>
      </c>
      <c r="D78" s="90" t="s">
        <v>317</v>
      </c>
      <c r="E78" s="80"/>
      <c r="F78" s="85"/>
      <c r="G78" s="85"/>
      <c r="H78" s="87">
        <v>0.3</v>
      </c>
      <c r="I78" s="88"/>
      <c r="J78" s="82">
        <f t="shared" si="2"/>
        <v>0</v>
      </c>
      <c r="K78" s="84"/>
    </row>
    <row r="79" spans="2:11" s="390" customFormat="1" ht="30" customHeight="1">
      <c r="B79" s="77" t="s">
        <v>332</v>
      </c>
      <c r="C79" s="78" t="s">
        <v>1226</v>
      </c>
      <c r="D79" s="94" t="s">
        <v>302</v>
      </c>
      <c r="E79" s="80"/>
      <c r="F79" s="85"/>
      <c r="G79" s="85"/>
      <c r="H79" s="87">
        <v>0.4</v>
      </c>
      <c r="I79" s="88"/>
      <c r="J79" s="82">
        <f t="shared" si="2"/>
        <v>0</v>
      </c>
      <c r="K79" s="84"/>
    </row>
    <row r="80" spans="2:11" s="390" customFormat="1" ht="30" customHeight="1">
      <c r="B80" s="77" t="s">
        <v>333</v>
      </c>
      <c r="C80" s="78" t="s">
        <v>1227</v>
      </c>
      <c r="D80" s="98" t="s">
        <v>319</v>
      </c>
      <c r="E80" s="99"/>
      <c r="F80" s="85"/>
      <c r="G80" s="85"/>
      <c r="H80" s="87"/>
      <c r="I80" s="100"/>
      <c r="J80" s="82">
        <f t="shared" si="2"/>
        <v>0</v>
      </c>
      <c r="K80" s="84"/>
    </row>
    <row r="81" spans="2:11" s="390" customFormat="1" ht="30" customHeight="1">
      <c r="B81" s="77" t="s">
        <v>334</v>
      </c>
      <c r="C81" s="78" t="s">
        <v>1228</v>
      </c>
      <c r="D81" s="86" t="s">
        <v>320</v>
      </c>
      <c r="E81" s="80"/>
      <c r="F81" s="85"/>
      <c r="G81" s="85"/>
      <c r="H81" s="87">
        <v>0.75</v>
      </c>
      <c r="I81" s="88"/>
      <c r="J81" s="82">
        <f t="shared" si="2"/>
        <v>0</v>
      </c>
      <c r="K81" s="84"/>
    </row>
    <row r="82" spans="2:11" s="390" customFormat="1" ht="30" customHeight="1">
      <c r="B82" s="77" t="s">
        <v>335</v>
      </c>
      <c r="C82" s="78" t="s">
        <v>1229</v>
      </c>
      <c r="D82" s="98" t="s">
        <v>321</v>
      </c>
      <c r="E82" s="80"/>
      <c r="F82" s="85"/>
      <c r="G82" s="85"/>
      <c r="H82" s="87">
        <v>1</v>
      </c>
      <c r="I82" s="88"/>
      <c r="J82" s="82">
        <f t="shared" si="2"/>
        <v>0</v>
      </c>
      <c r="K82" s="84"/>
    </row>
    <row r="83" spans="2:11" s="390" customFormat="1" ht="30" customHeight="1">
      <c r="B83" s="77" t="s">
        <v>336</v>
      </c>
      <c r="C83" s="78" t="s">
        <v>69</v>
      </c>
      <c r="D83" s="296" t="s">
        <v>337</v>
      </c>
      <c r="E83" s="302">
        <f>+SUM(E84:E92)</f>
        <v>0</v>
      </c>
      <c r="F83" s="85"/>
      <c r="G83" s="85"/>
      <c r="H83" s="85"/>
      <c r="I83" s="85"/>
      <c r="J83" s="306">
        <f>+SUM(J84:J92)</f>
        <v>0</v>
      </c>
      <c r="K83" s="84"/>
    </row>
    <row r="84" spans="2:11" s="390" customFormat="1" ht="30" customHeight="1">
      <c r="B84" s="77" t="s">
        <v>338</v>
      </c>
      <c r="C84" s="78" t="s">
        <v>655</v>
      </c>
      <c r="D84" s="153" t="s">
        <v>1183</v>
      </c>
      <c r="E84" s="80"/>
      <c r="F84" s="85"/>
      <c r="G84" s="85"/>
      <c r="H84" s="87"/>
      <c r="I84" s="88"/>
      <c r="J84" s="82">
        <f aca="true" t="shared" si="3" ref="J84:J92">+E84*I84</f>
        <v>0</v>
      </c>
      <c r="K84" s="84"/>
    </row>
    <row r="85" spans="2:11" s="390" customFormat="1" ht="30" customHeight="1">
      <c r="B85" s="77" t="s">
        <v>339</v>
      </c>
      <c r="C85" s="78" t="s">
        <v>1230</v>
      </c>
      <c r="D85" s="153" t="s">
        <v>340</v>
      </c>
      <c r="E85" s="80"/>
      <c r="F85" s="85"/>
      <c r="G85" s="85"/>
      <c r="H85" s="101"/>
      <c r="I85" s="88"/>
      <c r="J85" s="82">
        <f t="shared" si="3"/>
        <v>0</v>
      </c>
      <c r="K85" s="84"/>
    </row>
    <row r="86" spans="2:11" s="390" customFormat="1" ht="30" customHeight="1">
      <c r="B86" s="77" t="s">
        <v>341</v>
      </c>
      <c r="C86" s="78" t="s">
        <v>844</v>
      </c>
      <c r="D86" s="153" t="s">
        <v>342</v>
      </c>
      <c r="E86" s="80"/>
      <c r="F86" s="85"/>
      <c r="G86" s="85"/>
      <c r="H86" s="101"/>
      <c r="I86" s="88"/>
      <c r="J86" s="82">
        <f t="shared" si="3"/>
        <v>0</v>
      </c>
      <c r="K86" s="84"/>
    </row>
    <row r="87" spans="2:11" s="390" customFormat="1" ht="30" customHeight="1">
      <c r="B87" s="77" t="s">
        <v>343</v>
      </c>
      <c r="C87" s="78" t="s">
        <v>1231</v>
      </c>
      <c r="D87" s="153" t="s">
        <v>344</v>
      </c>
      <c r="E87" s="80"/>
      <c r="F87" s="85"/>
      <c r="G87" s="85"/>
      <c r="H87" s="101"/>
      <c r="I87" s="88"/>
      <c r="J87" s="82">
        <f t="shared" si="3"/>
        <v>0</v>
      </c>
      <c r="K87" s="84"/>
    </row>
    <row r="88" spans="2:11" s="390" customFormat="1" ht="30" customHeight="1">
      <c r="B88" s="77" t="s">
        <v>345</v>
      </c>
      <c r="C88" s="78" t="s">
        <v>1232</v>
      </c>
      <c r="D88" s="153" t="s">
        <v>346</v>
      </c>
      <c r="E88" s="80"/>
      <c r="F88" s="85"/>
      <c r="G88" s="85"/>
      <c r="H88" s="101"/>
      <c r="I88" s="88"/>
      <c r="J88" s="82">
        <f t="shared" si="3"/>
        <v>0</v>
      </c>
      <c r="K88" s="84"/>
    </row>
    <row r="89" spans="2:11" s="390" customFormat="1" ht="30" customHeight="1">
      <c r="B89" s="77" t="s">
        <v>347</v>
      </c>
      <c r="C89" s="78" t="s">
        <v>1233</v>
      </c>
      <c r="D89" s="153" t="s">
        <v>348</v>
      </c>
      <c r="E89" s="80"/>
      <c r="F89" s="85"/>
      <c r="G89" s="85"/>
      <c r="H89" s="101"/>
      <c r="I89" s="88"/>
      <c r="J89" s="82">
        <f t="shared" si="3"/>
        <v>0</v>
      </c>
      <c r="K89" s="84"/>
    </row>
    <row r="90" spans="2:11" s="390" customFormat="1" ht="30" customHeight="1">
      <c r="B90" s="77" t="s">
        <v>354</v>
      </c>
      <c r="C90" s="78" t="s">
        <v>1234</v>
      </c>
      <c r="D90" s="153" t="s">
        <v>355</v>
      </c>
      <c r="E90" s="80"/>
      <c r="F90" s="85"/>
      <c r="G90" s="85"/>
      <c r="H90" s="101"/>
      <c r="I90" s="88"/>
      <c r="J90" s="82">
        <f t="shared" si="3"/>
        <v>0</v>
      </c>
      <c r="K90" s="84"/>
    </row>
    <row r="91" spans="2:11" s="390" customFormat="1" ht="30" customHeight="1">
      <c r="B91" s="77" t="s">
        <v>356</v>
      </c>
      <c r="C91" s="78" t="s">
        <v>1235</v>
      </c>
      <c r="D91" s="153" t="s">
        <v>357</v>
      </c>
      <c r="E91" s="80"/>
      <c r="F91" s="85"/>
      <c r="G91" s="85"/>
      <c r="H91" s="101"/>
      <c r="I91" s="88"/>
      <c r="J91" s="82">
        <f t="shared" si="3"/>
        <v>0</v>
      </c>
      <c r="K91" s="84"/>
    </row>
    <row r="92" spans="2:11" s="390" customFormat="1" ht="30" customHeight="1">
      <c r="B92" s="77" t="s">
        <v>358</v>
      </c>
      <c r="C92" s="78" t="s">
        <v>1236</v>
      </c>
      <c r="D92" s="153" t="s">
        <v>359</v>
      </c>
      <c r="E92" s="80"/>
      <c r="F92" s="85"/>
      <c r="G92" s="85"/>
      <c r="H92" s="101"/>
      <c r="I92" s="88"/>
      <c r="J92" s="82">
        <f t="shared" si="3"/>
        <v>0</v>
      </c>
      <c r="K92" s="84"/>
    </row>
    <row r="93" spans="2:11" s="390" customFormat="1" ht="30" customHeight="1">
      <c r="B93" s="77" t="s">
        <v>846</v>
      </c>
      <c r="C93" s="78" t="s">
        <v>72</v>
      </c>
      <c r="D93" s="297" t="s">
        <v>845</v>
      </c>
      <c r="E93" s="302">
        <f>+E94+E95+E96+E101+E102</f>
        <v>0</v>
      </c>
      <c r="F93" s="85"/>
      <c r="G93" s="85"/>
      <c r="H93" s="93"/>
      <c r="I93" s="87"/>
      <c r="J93" s="306">
        <f>+J94+J95+J96+J101+J102</f>
        <v>0</v>
      </c>
      <c r="K93" s="84"/>
    </row>
    <row r="94" spans="2:11" s="390" customFormat="1" ht="30" customHeight="1">
      <c r="B94" s="77" t="s">
        <v>360</v>
      </c>
      <c r="C94" s="78" t="s">
        <v>656</v>
      </c>
      <c r="D94" s="153" t="s">
        <v>361</v>
      </c>
      <c r="E94" s="80"/>
      <c r="F94" s="85"/>
      <c r="G94" s="85"/>
      <c r="H94" s="87">
        <v>0</v>
      </c>
      <c r="I94" s="92"/>
      <c r="J94" s="82">
        <f>+E94*I94</f>
        <v>0</v>
      </c>
      <c r="K94" s="84"/>
    </row>
    <row r="95" spans="2:11" s="390" customFormat="1" ht="30" customHeight="1">
      <c r="B95" s="77" t="s">
        <v>362</v>
      </c>
      <c r="C95" s="78" t="s">
        <v>1237</v>
      </c>
      <c r="D95" s="155" t="s">
        <v>363</v>
      </c>
      <c r="E95" s="80"/>
      <c r="F95" s="85"/>
      <c r="G95" s="85"/>
      <c r="H95" s="87">
        <v>1</v>
      </c>
      <c r="I95" s="92"/>
      <c r="J95" s="82">
        <f>+E95*I95</f>
        <v>0</v>
      </c>
      <c r="K95" s="84"/>
    </row>
    <row r="96" spans="2:11" s="390" customFormat="1" ht="30" customHeight="1">
      <c r="B96" s="77" t="s">
        <v>613</v>
      </c>
      <c r="C96" s="78" t="s">
        <v>622</v>
      </c>
      <c r="D96" s="153" t="s">
        <v>349</v>
      </c>
      <c r="E96" s="302">
        <f>+SUM(E97:E100)</f>
        <v>0</v>
      </c>
      <c r="F96" s="85"/>
      <c r="G96" s="85"/>
      <c r="H96" s="87"/>
      <c r="I96" s="85"/>
      <c r="J96" s="306">
        <f>+SUM(J97:J100)</f>
        <v>0</v>
      </c>
      <c r="K96" s="424"/>
    </row>
    <row r="97" spans="2:11" s="390" customFormat="1" ht="30" customHeight="1">
      <c r="B97" s="77" t="s">
        <v>614</v>
      </c>
      <c r="C97" s="78" t="s">
        <v>623</v>
      </c>
      <c r="D97" s="86" t="s">
        <v>350</v>
      </c>
      <c r="E97" s="80"/>
      <c r="F97" s="85"/>
      <c r="G97" s="85"/>
      <c r="H97" s="87">
        <v>1</v>
      </c>
      <c r="I97" s="92"/>
      <c r="J97" s="82">
        <f aca="true" t="shared" si="4" ref="J97:J102">+E97*I97</f>
        <v>0</v>
      </c>
      <c r="K97" s="84"/>
    </row>
    <row r="98" spans="2:11" s="390" customFormat="1" ht="30" customHeight="1">
      <c r="B98" s="77" t="s">
        <v>615</v>
      </c>
      <c r="C98" s="78" t="s">
        <v>624</v>
      </c>
      <c r="D98" s="86" t="s">
        <v>351</v>
      </c>
      <c r="E98" s="80"/>
      <c r="F98" s="85"/>
      <c r="G98" s="85"/>
      <c r="H98" s="87">
        <v>1</v>
      </c>
      <c r="I98" s="92"/>
      <c r="J98" s="82">
        <f t="shared" si="4"/>
        <v>0</v>
      </c>
      <c r="K98" s="84"/>
    </row>
    <row r="99" spans="2:11" s="390" customFormat="1" ht="30" customHeight="1">
      <c r="B99" s="77" t="s">
        <v>616</v>
      </c>
      <c r="C99" s="78" t="s">
        <v>625</v>
      </c>
      <c r="D99" s="86" t="s">
        <v>352</v>
      </c>
      <c r="E99" s="80"/>
      <c r="F99" s="85"/>
      <c r="G99" s="85"/>
      <c r="H99" s="87">
        <v>1</v>
      </c>
      <c r="I99" s="92"/>
      <c r="J99" s="82">
        <f t="shared" si="4"/>
        <v>0</v>
      </c>
      <c r="K99" s="84"/>
    </row>
    <row r="100" spans="2:11" s="390" customFormat="1" ht="30" customHeight="1">
      <c r="B100" s="77" t="s">
        <v>617</v>
      </c>
      <c r="C100" s="78" t="s">
        <v>626</v>
      </c>
      <c r="D100" s="86" t="s">
        <v>353</v>
      </c>
      <c r="E100" s="80"/>
      <c r="F100" s="85"/>
      <c r="G100" s="85"/>
      <c r="H100" s="87">
        <v>1</v>
      </c>
      <c r="I100" s="92"/>
      <c r="J100" s="82">
        <f t="shared" si="4"/>
        <v>0</v>
      </c>
      <c r="K100" s="84"/>
    </row>
    <row r="101" spans="2:11" s="390" customFormat="1" ht="30" customHeight="1">
      <c r="B101" s="77" t="s">
        <v>618</v>
      </c>
      <c r="C101" s="78" t="s">
        <v>627</v>
      </c>
      <c r="D101" s="231" t="s">
        <v>309</v>
      </c>
      <c r="E101" s="80"/>
      <c r="F101" s="85"/>
      <c r="G101" s="85"/>
      <c r="H101" s="87">
        <v>1</v>
      </c>
      <c r="I101" s="92"/>
      <c r="J101" s="82">
        <f t="shared" si="4"/>
        <v>0</v>
      </c>
      <c r="K101" s="84"/>
    </row>
    <row r="102" spans="2:11" s="390" customFormat="1" ht="30" customHeight="1">
      <c r="B102" s="77" t="s">
        <v>619</v>
      </c>
      <c r="C102" s="78" t="s">
        <v>628</v>
      </c>
      <c r="D102" s="231" t="s">
        <v>359</v>
      </c>
      <c r="E102" s="80"/>
      <c r="F102" s="85"/>
      <c r="G102" s="85"/>
      <c r="H102" s="87">
        <v>1</v>
      </c>
      <c r="I102" s="92"/>
      <c r="J102" s="82">
        <f t="shared" si="4"/>
        <v>0</v>
      </c>
      <c r="K102" s="84"/>
    </row>
    <row r="103" spans="2:11" s="390" customFormat="1" ht="30" customHeight="1">
      <c r="B103" s="77" t="s">
        <v>364</v>
      </c>
      <c r="C103" s="144" t="s">
        <v>81</v>
      </c>
      <c r="D103" s="161" t="s">
        <v>542</v>
      </c>
      <c r="E103" s="302">
        <f>+E104+E120</f>
        <v>0</v>
      </c>
      <c r="F103" s="85"/>
      <c r="G103" s="85"/>
      <c r="H103" s="93"/>
      <c r="I103" s="93"/>
      <c r="J103" s="306">
        <f>+J104+J120</f>
        <v>0</v>
      </c>
      <c r="K103" s="84"/>
    </row>
    <row r="104" spans="2:11" s="390" customFormat="1" ht="30" customHeight="1">
      <c r="B104" s="77" t="s">
        <v>365</v>
      </c>
      <c r="C104" s="102" t="s">
        <v>83</v>
      </c>
      <c r="D104" s="298" t="s">
        <v>366</v>
      </c>
      <c r="E104" s="308">
        <f>+E105+E107+E109+E111+E113+E115+E117+E119</f>
        <v>0</v>
      </c>
      <c r="F104" s="307">
        <f>+F105+F107+F109+F111+F113+F115+F117+F119</f>
        <v>0</v>
      </c>
      <c r="G104" s="85"/>
      <c r="H104" s="93"/>
      <c r="I104" s="93"/>
      <c r="J104" s="306">
        <f>+J105+J107+J109+J111+J113+J115+J117+J119</f>
        <v>0</v>
      </c>
      <c r="K104" s="84"/>
    </row>
    <row r="105" spans="2:11" s="390" customFormat="1" ht="30" customHeight="1">
      <c r="B105" s="77" t="s">
        <v>367</v>
      </c>
      <c r="C105" s="78" t="s">
        <v>86</v>
      </c>
      <c r="D105" s="157" t="s">
        <v>368</v>
      </c>
      <c r="E105" s="104"/>
      <c r="F105" s="194"/>
      <c r="G105" s="81"/>
      <c r="H105" s="87">
        <v>0</v>
      </c>
      <c r="I105" s="92"/>
      <c r="J105" s="82">
        <f>+E105*I105</f>
        <v>0</v>
      </c>
      <c r="K105" s="84"/>
    </row>
    <row r="106" spans="2:11" s="390" customFormat="1" ht="30" customHeight="1">
      <c r="B106" s="77" t="s">
        <v>629</v>
      </c>
      <c r="C106" s="78" t="s">
        <v>584</v>
      </c>
      <c r="D106" s="232" t="s">
        <v>583</v>
      </c>
      <c r="E106" s="194"/>
      <c r="F106" s="92"/>
      <c r="G106" s="92"/>
      <c r="H106" s="87"/>
      <c r="I106" s="81"/>
      <c r="J106" s="229"/>
      <c r="K106" s="84"/>
    </row>
    <row r="107" spans="2:11" s="390" customFormat="1" ht="30" customHeight="1">
      <c r="B107" s="77" t="s">
        <v>369</v>
      </c>
      <c r="C107" s="78" t="s">
        <v>89</v>
      </c>
      <c r="D107" s="157" t="s">
        <v>370</v>
      </c>
      <c r="E107" s="104"/>
      <c r="F107" s="194"/>
      <c r="G107" s="81"/>
      <c r="H107" s="87">
        <v>0</v>
      </c>
      <c r="I107" s="92"/>
      <c r="J107" s="82">
        <f>+E107*I107</f>
        <v>0</v>
      </c>
      <c r="K107" s="84"/>
    </row>
    <row r="108" spans="2:11" s="390" customFormat="1" ht="30" customHeight="1">
      <c r="B108" s="77" t="s">
        <v>630</v>
      </c>
      <c r="C108" s="78" t="s">
        <v>586</v>
      </c>
      <c r="D108" s="232" t="s">
        <v>583</v>
      </c>
      <c r="E108" s="194"/>
      <c r="F108" s="92"/>
      <c r="G108" s="92"/>
      <c r="H108" s="87"/>
      <c r="I108" s="81"/>
      <c r="J108" s="229"/>
      <c r="K108" s="84"/>
    </row>
    <row r="109" spans="2:11" s="390" customFormat="1" ht="30" customHeight="1">
      <c r="B109" s="77" t="s">
        <v>371</v>
      </c>
      <c r="C109" s="78" t="s">
        <v>92</v>
      </c>
      <c r="D109" s="157" t="s">
        <v>372</v>
      </c>
      <c r="E109" s="104"/>
      <c r="F109" s="194"/>
      <c r="G109" s="81"/>
      <c r="H109" s="87">
        <v>0</v>
      </c>
      <c r="I109" s="92"/>
      <c r="J109" s="82">
        <f>+E109*I109</f>
        <v>0</v>
      </c>
      <c r="K109" s="84"/>
    </row>
    <row r="110" spans="2:11" s="390" customFormat="1" ht="30" customHeight="1">
      <c r="B110" s="77" t="s">
        <v>631</v>
      </c>
      <c r="C110" s="78" t="s">
        <v>587</v>
      </c>
      <c r="D110" s="232" t="s">
        <v>583</v>
      </c>
      <c r="E110" s="194"/>
      <c r="F110" s="92"/>
      <c r="G110" s="92"/>
      <c r="H110" s="87"/>
      <c r="I110" s="81"/>
      <c r="J110" s="229"/>
      <c r="K110" s="84"/>
    </row>
    <row r="111" spans="2:11" s="390" customFormat="1" ht="30" customHeight="1">
      <c r="B111" s="77" t="s">
        <v>373</v>
      </c>
      <c r="C111" s="78" t="s">
        <v>95</v>
      </c>
      <c r="D111" s="157" t="s">
        <v>374</v>
      </c>
      <c r="E111" s="104"/>
      <c r="F111" s="194"/>
      <c r="G111" s="81"/>
      <c r="H111" s="87">
        <v>0</v>
      </c>
      <c r="I111" s="92"/>
      <c r="J111" s="82">
        <f>+E111*I111</f>
        <v>0</v>
      </c>
      <c r="K111" s="84"/>
    </row>
    <row r="112" spans="2:11" s="390" customFormat="1" ht="30" customHeight="1">
      <c r="B112" s="77" t="s">
        <v>632</v>
      </c>
      <c r="C112" s="78" t="s">
        <v>588</v>
      </c>
      <c r="D112" s="232" t="s">
        <v>583</v>
      </c>
      <c r="E112" s="194"/>
      <c r="F112" s="92"/>
      <c r="G112" s="92"/>
      <c r="H112" s="87"/>
      <c r="I112" s="81"/>
      <c r="J112" s="229"/>
      <c r="K112" s="84"/>
    </row>
    <row r="113" spans="2:11" s="390" customFormat="1" ht="30" customHeight="1">
      <c r="B113" s="77" t="s">
        <v>375</v>
      </c>
      <c r="C113" s="78" t="s">
        <v>98</v>
      </c>
      <c r="D113" s="157" t="s">
        <v>376</v>
      </c>
      <c r="E113" s="104"/>
      <c r="F113" s="194"/>
      <c r="G113" s="81"/>
      <c r="H113" s="87">
        <v>0</v>
      </c>
      <c r="I113" s="92"/>
      <c r="J113" s="82">
        <f>+E113*I113</f>
        <v>0</v>
      </c>
      <c r="K113" s="84"/>
    </row>
    <row r="114" spans="2:11" s="390" customFormat="1" ht="30" customHeight="1">
      <c r="B114" s="77" t="s">
        <v>633</v>
      </c>
      <c r="C114" s="78" t="s">
        <v>589</v>
      </c>
      <c r="D114" s="232" t="s">
        <v>583</v>
      </c>
      <c r="E114" s="194"/>
      <c r="F114" s="92"/>
      <c r="G114" s="92"/>
      <c r="H114" s="87"/>
      <c r="I114" s="81"/>
      <c r="J114" s="229"/>
      <c r="K114" s="84"/>
    </row>
    <row r="115" spans="2:11" s="390" customFormat="1" ht="30" customHeight="1">
      <c r="B115" s="77" t="s">
        <v>377</v>
      </c>
      <c r="C115" s="102" t="s">
        <v>101</v>
      </c>
      <c r="D115" s="157" t="s">
        <v>378</v>
      </c>
      <c r="E115" s="104"/>
      <c r="F115" s="194"/>
      <c r="G115" s="81"/>
      <c r="H115" s="87">
        <v>0</v>
      </c>
      <c r="I115" s="92"/>
      <c r="J115" s="82">
        <f>+E115*I115</f>
        <v>0</v>
      </c>
      <c r="K115" s="84"/>
    </row>
    <row r="116" spans="2:11" s="390" customFormat="1" ht="30" customHeight="1">
      <c r="B116" s="77" t="s">
        <v>634</v>
      </c>
      <c r="C116" s="102" t="s">
        <v>590</v>
      </c>
      <c r="D116" s="232" t="s">
        <v>583</v>
      </c>
      <c r="E116" s="194"/>
      <c r="F116" s="92"/>
      <c r="G116" s="92"/>
      <c r="H116" s="87"/>
      <c r="I116" s="81"/>
      <c r="J116" s="229"/>
      <c r="K116" s="84"/>
    </row>
    <row r="117" spans="2:11" s="390" customFormat="1" ht="30" customHeight="1">
      <c r="B117" s="77" t="s">
        <v>379</v>
      </c>
      <c r="C117" s="78" t="s">
        <v>104</v>
      </c>
      <c r="D117" s="157" t="s">
        <v>380</v>
      </c>
      <c r="E117" s="104"/>
      <c r="F117" s="194"/>
      <c r="G117" s="81"/>
      <c r="H117" s="87">
        <v>0</v>
      </c>
      <c r="I117" s="92"/>
      <c r="J117" s="82">
        <f>+E117*I117</f>
        <v>0</v>
      </c>
      <c r="K117" s="84"/>
    </row>
    <row r="118" spans="2:11" s="390" customFormat="1" ht="30" customHeight="1">
      <c r="B118" s="77" t="s">
        <v>635</v>
      </c>
      <c r="C118" s="78" t="s">
        <v>591</v>
      </c>
      <c r="D118" s="232" t="s">
        <v>583</v>
      </c>
      <c r="E118" s="194"/>
      <c r="F118" s="92"/>
      <c r="G118" s="92"/>
      <c r="H118" s="87"/>
      <c r="I118" s="81"/>
      <c r="J118" s="229"/>
      <c r="K118" s="84"/>
    </row>
    <row r="119" spans="2:11" s="390" customFormat="1" ht="30" customHeight="1">
      <c r="B119" s="77" t="s">
        <v>381</v>
      </c>
      <c r="C119" s="102" t="s">
        <v>107</v>
      </c>
      <c r="D119" s="158" t="s">
        <v>382</v>
      </c>
      <c r="E119" s="104"/>
      <c r="F119" s="92"/>
      <c r="G119" s="85"/>
      <c r="H119" s="87">
        <v>0</v>
      </c>
      <c r="I119" s="92"/>
      <c r="J119" s="82">
        <f>+E119*I119</f>
        <v>0</v>
      </c>
      <c r="K119" s="84"/>
    </row>
    <row r="120" spans="2:14" s="390" customFormat="1" ht="30" customHeight="1">
      <c r="B120" s="77" t="s">
        <v>383</v>
      </c>
      <c r="C120" s="102" t="s">
        <v>110</v>
      </c>
      <c r="D120" s="299" t="s">
        <v>384</v>
      </c>
      <c r="E120" s="308">
        <f>+E121+E123+E125+E127+E129+E131+E133+E135</f>
        <v>0</v>
      </c>
      <c r="F120" s="307">
        <f>+F121+F123+F125+F127+F129+F131+F133+F135</f>
        <v>0</v>
      </c>
      <c r="G120" s="85"/>
      <c r="H120" s="85"/>
      <c r="I120" s="93"/>
      <c r="J120" s="306">
        <f>+J121+J123+J125+J127+J129+J131+J133+J135</f>
        <v>0</v>
      </c>
      <c r="K120" s="84"/>
      <c r="L120" s="391"/>
      <c r="M120" s="391"/>
      <c r="N120" s="391"/>
    </row>
    <row r="121" spans="2:14" s="390" customFormat="1" ht="30" customHeight="1">
      <c r="B121" s="77" t="s">
        <v>385</v>
      </c>
      <c r="C121" s="78" t="s">
        <v>113</v>
      </c>
      <c r="D121" s="159" t="s">
        <v>368</v>
      </c>
      <c r="E121" s="104"/>
      <c r="F121" s="194"/>
      <c r="G121" s="81"/>
      <c r="H121" s="87">
        <v>0</v>
      </c>
      <c r="I121" s="105"/>
      <c r="J121" s="82">
        <f>+E121*I121</f>
        <v>0</v>
      </c>
      <c r="K121" s="84"/>
      <c r="L121" s="392"/>
      <c r="M121" s="391"/>
      <c r="N121" s="391"/>
    </row>
    <row r="122" spans="2:14" s="390" customFormat="1" ht="30" customHeight="1">
      <c r="B122" s="77" t="s">
        <v>636</v>
      </c>
      <c r="C122" s="78" t="s">
        <v>592</v>
      </c>
      <c r="D122" s="232" t="s">
        <v>583</v>
      </c>
      <c r="E122" s="194"/>
      <c r="F122" s="92"/>
      <c r="G122" s="92"/>
      <c r="H122" s="87"/>
      <c r="I122" s="81"/>
      <c r="J122" s="229"/>
      <c r="K122" s="84"/>
      <c r="L122" s="392"/>
      <c r="M122" s="391"/>
      <c r="N122" s="391"/>
    </row>
    <row r="123" spans="2:14" s="390" customFormat="1" ht="30" customHeight="1">
      <c r="B123" s="77" t="s">
        <v>386</v>
      </c>
      <c r="C123" s="78" t="s">
        <v>116</v>
      </c>
      <c r="D123" s="159" t="s">
        <v>370</v>
      </c>
      <c r="E123" s="104"/>
      <c r="F123" s="194"/>
      <c r="G123" s="81"/>
      <c r="H123" s="87">
        <v>0.07</v>
      </c>
      <c r="I123" s="105"/>
      <c r="J123" s="82">
        <f>+E123*I123</f>
        <v>0</v>
      </c>
      <c r="K123" s="84"/>
      <c r="L123" s="392"/>
      <c r="M123" s="391"/>
      <c r="N123" s="391"/>
    </row>
    <row r="124" spans="2:14" s="390" customFormat="1" ht="30" customHeight="1">
      <c r="B124" s="77" t="s">
        <v>637</v>
      </c>
      <c r="C124" s="78" t="s">
        <v>593</v>
      </c>
      <c r="D124" s="232" t="s">
        <v>583</v>
      </c>
      <c r="E124" s="194"/>
      <c r="F124" s="92"/>
      <c r="G124" s="92"/>
      <c r="H124" s="87"/>
      <c r="I124" s="81"/>
      <c r="J124" s="229"/>
      <c r="K124" s="84"/>
      <c r="L124" s="392"/>
      <c r="M124" s="391"/>
      <c r="N124" s="391"/>
    </row>
    <row r="125" spans="2:14" s="390" customFormat="1" ht="30" customHeight="1">
      <c r="B125" s="77" t="s">
        <v>387</v>
      </c>
      <c r="C125" s="78" t="s">
        <v>119</v>
      </c>
      <c r="D125" s="159" t="s">
        <v>372</v>
      </c>
      <c r="E125" s="104"/>
      <c r="F125" s="194"/>
      <c r="G125" s="81"/>
      <c r="H125" s="87">
        <v>0.15</v>
      </c>
      <c r="I125" s="105"/>
      <c r="J125" s="82">
        <f>+E125*I125</f>
        <v>0</v>
      </c>
      <c r="K125" s="84"/>
      <c r="L125" s="392"/>
      <c r="M125" s="391"/>
      <c r="N125" s="391"/>
    </row>
    <row r="126" spans="2:14" s="390" customFormat="1" ht="30" customHeight="1">
      <c r="B126" s="77" t="s">
        <v>638</v>
      </c>
      <c r="C126" s="78" t="s">
        <v>594</v>
      </c>
      <c r="D126" s="232" t="s">
        <v>583</v>
      </c>
      <c r="E126" s="194"/>
      <c r="F126" s="92"/>
      <c r="G126" s="92"/>
      <c r="H126" s="87"/>
      <c r="I126" s="81"/>
      <c r="J126" s="229"/>
      <c r="K126" s="84"/>
      <c r="L126" s="392"/>
      <c r="M126" s="391"/>
      <c r="N126" s="391"/>
    </row>
    <row r="127" spans="2:14" s="390" customFormat="1" ht="30" customHeight="1">
      <c r="B127" s="77" t="s">
        <v>388</v>
      </c>
      <c r="C127" s="78" t="s">
        <v>216</v>
      </c>
      <c r="D127" s="157" t="s">
        <v>374</v>
      </c>
      <c r="E127" s="104"/>
      <c r="F127" s="194"/>
      <c r="G127" s="81"/>
      <c r="H127" s="87">
        <v>0.25</v>
      </c>
      <c r="I127" s="105"/>
      <c r="J127" s="82">
        <f>+E127*I127</f>
        <v>0</v>
      </c>
      <c r="K127" s="84"/>
      <c r="L127" s="392"/>
      <c r="M127" s="391"/>
      <c r="N127" s="391"/>
    </row>
    <row r="128" spans="2:14" s="390" customFormat="1" ht="30" customHeight="1">
      <c r="B128" s="77" t="s">
        <v>639</v>
      </c>
      <c r="C128" s="78" t="s">
        <v>595</v>
      </c>
      <c r="D128" s="232" t="s">
        <v>583</v>
      </c>
      <c r="E128" s="194"/>
      <c r="F128" s="92"/>
      <c r="G128" s="92"/>
      <c r="H128" s="87"/>
      <c r="I128" s="81"/>
      <c r="J128" s="229"/>
      <c r="K128" s="84"/>
      <c r="L128" s="392"/>
      <c r="M128" s="391"/>
      <c r="N128" s="391"/>
    </row>
    <row r="129" spans="2:14" s="390" customFormat="1" ht="30" customHeight="1">
      <c r="B129" s="77" t="s">
        <v>389</v>
      </c>
      <c r="C129" s="78" t="s">
        <v>218</v>
      </c>
      <c r="D129" s="157" t="s">
        <v>376</v>
      </c>
      <c r="E129" s="104"/>
      <c r="F129" s="194"/>
      <c r="G129" s="81"/>
      <c r="H129" s="91">
        <v>0.3</v>
      </c>
      <c r="I129" s="92"/>
      <c r="J129" s="82">
        <f>+E129*I129</f>
        <v>0</v>
      </c>
      <c r="K129" s="84"/>
      <c r="L129" s="392"/>
      <c r="M129" s="391"/>
      <c r="N129" s="391"/>
    </row>
    <row r="130" spans="2:14" s="390" customFormat="1" ht="30" customHeight="1">
      <c r="B130" s="77" t="s">
        <v>640</v>
      </c>
      <c r="C130" s="78" t="s">
        <v>596</v>
      </c>
      <c r="D130" s="232" t="s">
        <v>583</v>
      </c>
      <c r="E130" s="194"/>
      <c r="F130" s="92"/>
      <c r="G130" s="92"/>
      <c r="H130" s="87"/>
      <c r="I130" s="81"/>
      <c r="J130" s="229"/>
      <c r="K130" s="84"/>
      <c r="L130" s="392"/>
      <c r="M130" s="391"/>
      <c r="N130" s="391"/>
    </row>
    <row r="131" spans="2:14" s="390" customFormat="1" ht="30" customHeight="1">
      <c r="B131" s="77" t="s">
        <v>390</v>
      </c>
      <c r="C131" s="78" t="s">
        <v>220</v>
      </c>
      <c r="D131" s="157" t="s">
        <v>378</v>
      </c>
      <c r="E131" s="104"/>
      <c r="F131" s="194"/>
      <c r="G131" s="81"/>
      <c r="H131" s="91">
        <v>0.35</v>
      </c>
      <c r="I131" s="92"/>
      <c r="J131" s="82">
        <f>+E131*I131</f>
        <v>0</v>
      </c>
      <c r="K131" s="84"/>
      <c r="L131" s="392"/>
      <c r="M131" s="391"/>
      <c r="N131" s="391"/>
    </row>
    <row r="132" spans="2:14" s="390" customFormat="1" ht="30" customHeight="1">
      <c r="B132" s="77" t="s">
        <v>641</v>
      </c>
      <c r="C132" s="78" t="s">
        <v>597</v>
      </c>
      <c r="D132" s="232" t="s">
        <v>583</v>
      </c>
      <c r="E132" s="194"/>
      <c r="F132" s="92"/>
      <c r="G132" s="92"/>
      <c r="H132" s="87"/>
      <c r="I132" s="81"/>
      <c r="J132" s="229"/>
      <c r="K132" s="84"/>
      <c r="L132" s="392"/>
      <c r="M132" s="391"/>
      <c r="N132" s="391"/>
    </row>
    <row r="133" spans="2:14" s="390" customFormat="1" ht="30" customHeight="1">
      <c r="B133" s="77" t="s">
        <v>391</v>
      </c>
      <c r="C133" s="102" t="s">
        <v>222</v>
      </c>
      <c r="D133" s="157" t="s">
        <v>380</v>
      </c>
      <c r="E133" s="104"/>
      <c r="F133" s="194"/>
      <c r="G133" s="81"/>
      <c r="H133" s="91">
        <v>0.5</v>
      </c>
      <c r="I133" s="92"/>
      <c r="J133" s="82">
        <f>+E133*I133</f>
        <v>0</v>
      </c>
      <c r="K133" s="84"/>
      <c r="L133" s="392"/>
      <c r="M133" s="391"/>
      <c r="N133" s="391"/>
    </row>
    <row r="134" spans="2:14" s="390" customFormat="1" ht="30" customHeight="1">
      <c r="B134" s="77" t="s">
        <v>642</v>
      </c>
      <c r="C134" s="102" t="s">
        <v>598</v>
      </c>
      <c r="D134" s="232" t="s">
        <v>583</v>
      </c>
      <c r="E134" s="194"/>
      <c r="F134" s="92"/>
      <c r="G134" s="92"/>
      <c r="H134" s="87"/>
      <c r="I134" s="81"/>
      <c r="J134" s="229"/>
      <c r="K134" s="84"/>
      <c r="L134" s="392"/>
      <c r="M134" s="391"/>
      <c r="N134" s="391"/>
    </row>
    <row r="135" spans="2:14" s="390" customFormat="1" ht="30" customHeight="1">
      <c r="B135" s="77" t="s">
        <v>392</v>
      </c>
      <c r="C135" s="102" t="s">
        <v>224</v>
      </c>
      <c r="D135" s="157" t="s">
        <v>382</v>
      </c>
      <c r="E135" s="80"/>
      <c r="F135" s="194"/>
      <c r="G135" s="85"/>
      <c r="H135" s="91">
        <v>1</v>
      </c>
      <c r="I135" s="194"/>
      <c r="J135" s="82">
        <f>+E135*I135</f>
        <v>0</v>
      </c>
      <c r="K135" s="84"/>
      <c r="L135" s="393"/>
      <c r="M135" s="391"/>
      <c r="N135" s="391"/>
    </row>
    <row r="136" spans="2:21" s="390" customFormat="1" ht="30" customHeight="1">
      <c r="B136" s="106" t="s">
        <v>395</v>
      </c>
      <c r="C136" s="145" t="s">
        <v>122</v>
      </c>
      <c r="D136" s="193" t="s">
        <v>543</v>
      </c>
      <c r="E136" s="107"/>
      <c r="F136" s="108"/>
      <c r="G136" s="108"/>
      <c r="H136" s="109"/>
      <c r="I136" s="109"/>
      <c r="J136" s="110">
        <f>+'75'!K10+'75'!K146</f>
        <v>0</v>
      </c>
      <c r="K136" s="84"/>
      <c r="L136" s="187"/>
      <c r="M136" s="391"/>
      <c r="N136" s="391"/>
      <c r="U136" s="187"/>
    </row>
    <row r="137" spans="2:14" s="390" customFormat="1" ht="30" customHeight="1">
      <c r="B137" s="443" t="s">
        <v>128</v>
      </c>
      <c r="C137" s="444"/>
      <c r="D137" s="444"/>
      <c r="E137" s="445"/>
      <c r="F137" s="445"/>
      <c r="G137" s="445"/>
      <c r="H137" s="445"/>
      <c r="I137" s="445"/>
      <c r="J137" s="446"/>
      <c r="K137" s="84"/>
      <c r="L137" s="391"/>
      <c r="M137" s="391"/>
      <c r="N137" s="391"/>
    </row>
    <row r="138" spans="2:21" s="390" customFormat="1" ht="30" customHeight="1">
      <c r="B138" s="212" t="s">
        <v>399</v>
      </c>
      <c r="C138" s="233" t="s">
        <v>1238</v>
      </c>
      <c r="D138" s="111" t="s">
        <v>544</v>
      </c>
      <c r="E138" s="80"/>
      <c r="F138" s="85"/>
      <c r="G138" s="85"/>
      <c r="H138" s="85"/>
      <c r="I138" s="85"/>
      <c r="J138" s="234"/>
      <c r="K138" s="84"/>
      <c r="L138" s="187"/>
      <c r="U138" s="187"/>
    </row>
    <row r="139" spans="2:21" s="390" customFormat="1" ht="30" customHeight="1">
      <c r="B139" s="212"/>
      <c r="C139" s="213" t="s">
        <v>132</v>
      </c>
      <c r="D139" s="111" t="s">
        <v>545</v>
      </c>
      <c r="E139" s="114"/>
      <c r="F139" s="85"/>
      <c r="G139" s="85"/>
      <c r="H139" s="85"/>
      <c r="I139" s="85"/>
      <c r="J139" s="113"/>
      <c r="K139" s="84"/>
      <c r="L139" s="187"/>
      <c r="U139" s="187"/>
    </row>
    <row r="140" spans="2:37" s="390" customFormat="1" ht="30" customHeight="1">
      <c r="B140" s="212" t="s">
        <v>402</v>
      </c>
      <c r="C140" s="78" t="s">
        <v>1239</v>
      </c>
      <c r="D140" s="214" t="s">
        <v>403</v>
      </c>
      <c r="E140" s="80"/>
      <c r="F140" s="85"/>
      <c r="G140" s="85"/>
      <c r="H140" s="85"/>
      <c r="I140" s="92"/>
      <c r="J140" s="82"/>
      <c r="K140" s="84"/>
      <c r="L140" s="187"/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F140" s="442"/>
      <c r="AG140" s="442"/>
      <c r="AH140" s="442"/>
      <c r="AI140" s="442"/>
      <c r="AJ140" s="442"/>
      <c r="AK140" s="442"/>
    </row>
    <row r="141" spans="2:37" s="390" customFormat="1" ht="30" customHeight="1">
      <c r="B141" s="212" t="s">
        <v>404</v>
      </c>
      <c r="C141" s="78" t="s">
        <v>1240</v>
      </c>
      <c r="D141" s="214" t="s">
        <v>405</v>
      </c>
      <c r="E141" s="80"/>
      <c r="F141" s="85"/>
      <c r="G141" s="85"/>
      <c r="H141" s="85"/>
      <c r="I141" s="92"/>
      <c r="J141" s="82"/>
      <c r="K141" s="84"/>
      <c r="L141" s="187"/>
      <c r="U141" s="442"/>
      <c r="V141" s="442"/>
      <c r="W141" s="442"/>
      <c r="X141" s="442"/>
      <c r="Y141" s="442"/>
      <c r="Z141" s="442"/>
      <c r="AA141" s="442"/>
      <c r="AB141" s="442"/>
      <c r="AC141" s="442"/>
      <c r="AD141" s="442"/>
      <c r="AE141" s="442"/>
      <c r="AF141" s="442"/>
      <c r="AG141" s="442"/>
      <c r="AH141" s="442"/>
      <c r="AI141" s="442"/>
      <c r="AJ141" s="442"/>
      <c r="AK141" s="442"/>
    </row>
    <row r="142" spans="2:37" s="390" customFormat="1" ht="30" customHeight="1">
      <c r="B142" s="212" t="s">
        <v>406</v>
      </c>
      <c r="C142" s="78" t="s">
        <v>1241</v>
      </c>
      <c r="D142" s="214" t="s">
        <v>407</v>
      </c>
      <c r="E142" s="80"/>
      <c r="F142" s="85"/>
      <c r="G142" s="85"/>
      <c r="H142" s="85"/>
      <c r="I142" s="92"/>
      <c r="J142" s="82"/>
      <c r="K142" s="84"/>
      <c r="L142" s="187"/>
      <c r="U142" s="442"/>
      <c r="V142" s="442"/>
      <c r="W142" s="442"/>
      <c r="X142" s="442"/>
      <c r="Y142" s="442"/>
      <c r="Z142" s="442"/>
      <c r="AA142" s="442"/>
      <c r="AB142" s="442"/>
      <c r="AC142" s="442"/>
      <c r="AD142" s="442"/>
      <c r="AE142" s="442"/>
      <c r="AF142" s="442"/>
      <c r="AG142" s="442"/>
      <c r="AH142" s="442"/>
      <c r="AI142" s="442"/>
      <c r="AJ142" s="442"/>
      <c r="AK142" s="442"/>
    </row>
    <row r="143" spans="2:37" s="390" customFormat="1" ht="30" customHeight="1">
      <c r="B143" s="212" t="s">
        <v>408</v>
      </c>
      <c r="C143" s="78" t="s">
        <v>1242</v>
      </c>
      <c r="D143" s="214" t="s">
        <v>409</v>
      </c>
      <c r="E143" s="80"/>
      <c r="F143" s="85"/>
      <c r="G143" s="85"/>
      <c r="H143" s="85"/>
      <c r="I143" s="92"/>
      <c r="J143" s="82"/>
      <c r="K143" s="84"/>
      <c r="L143" s="187"/>
      <c r="U143" s="442"/>
      <c r="V143" s="442"/>
      <c r="W143" s="442"/>
      <c r="X143" s="442"/>
      <c r="Y143" s="442"/>
      <c r="Z143" s="442"/>
      <c r="AA143" s="442"/>
      <c r="AB143" s="442"/>
      <c r="AC143" s="442"/>
      <c r="AD143" s="442"/>
      <c r="AE143" s="442"/>
      <c r="AF143" s="442"/>
      <c r="AG143" s="442"/>
      <c r="AH143" s="442"/>
      <c r="AI143" s="442"/>
      <c r="AJ143" s="442"/>
      <c r="AK143" s="442"/>
    </row>
    <row r="144" spans="1:21" s="390" customFormat="1" ht="30" customHeight="1">
      <c r="A144" s="187"/>
      <c r="B144" s="212"/>
      <c r="C144" s="235" t="s">
        <v>135</v>
      </c>
      <c r="D144" s="111" t="s">
        <v>546</v>
      </c>
      <c r="E144" s="116"/>
      <c r="F144" s="85"/>
      <c r="G144" s="85"/>
      <c r="H144" s="93"/>
      <c r="I144" s="93"/>
      <c r="J144" s="112"/>
      <c r="K144" s="84"/>
      <c r="L144" s="187"/>
      <c r="U144" s="187"/>
    </row>
    <row r="145" spans="1:29" s="390" customFormat="1" ht="30" customHeight="1">
      <c r="A145" s="187"/>
      <c r="B145" s="212" t="s">
        <v>422</v>
      </c>
      <c r="C145" s="215" t="s">
        <v>918</v>
      </c>
      <c r="D145" s="214" t="s">
        <v>560</v>
      </c>
      <c r="E145" s="115"/>
      <c r="F145" s="85"/>
      <c r="G145" s="85"/>
      <c r="H145" s="93"/>
      <c r="I145" s="117"/>
      <c r="J145" s="118"/>
      <c r="K145" s="84"/>
      <c r="L145" s="187"/>
      <c r="U145" s="442"/>
      <c r="V145" s="442"/>
      <c r="W145" s="442"/>
      <c r="X145" s="442"/>
      <c r="Y145" s="442"/>
      <c r="Z145" s="442"/>
      <c r="AA145" s="442"/>
      <c r="AB145" s="442"/>
      <c r="AC145" s="442"/>
    </row>
    <row r="146" spans="1:29" s="390" customFormat="1" ht="30" customHeight="1">
      <c r="A146" s="187"/>
      <c r="B146" s="212" t="s">
        <v>423</v>
      </c>
      <c r="C146" s="215" t="s">
        <v>919</v>
      </c>
      <c r="D146" s="214" t="s">
        <v>561</v>
      </c>
      <c r="E146" s="115"/>
      <c r="F146" s="85"/>
      <c r="G146" s="85"/>
      <c r="H146" s="93"/>
      <c r="I146" s="117"/>
      <c r="J146" s="118"/>
      <c r="K146" s="84"/>
      <c r="L146" s="187"/>
      <c r="U146" s="442"/>
      <c r="V146" s="442"/>
      <c r="W146" s="442"/>
      <c r="X146" s="442"/>
      <c r="Y146" s="442"/>
      <c r="Z146" s="442"/>
      <c r="AA146" s="442"/>
      <c r="AB146" s="442"/>
      <c r="AC146" s="442"/>
    </row>
    <row r="147" spans="1:29" s="390" customFormat="1" ht="30" customHeight="1">
      <c r="A147" s="187"/>
      <c r="B147" s="212" t="s">
        <v>424</v>
      </c>
      <c r="C147" s="215" t="s">
        <v>920</v>
      </c>
      <c r="D147" s="214" t="s">
        <v>562</v>
      </c>
      <c r="E147" s="115"/>
      <c r="F147" s="92"/>
      <c r="G147" s="103"/>
      <c r="H147" s="93"/>
      <c r="I147" s="119"/>
      <c r="J147" s="120"/>
      <c r="K147" s="84"/>
      <c r="L147" s="187"/>
      <c r="U147" s="442"/>
      <c r="V147" s="442"/>
      <c r="W147" s="442"/>
      <c r="X147" s="442"/>
      <c r="Y147" s="442"/>
      <c r="Z147" s="442"/>
      <c r="AA147" s="442"/>
      <c r="AB147" s="442"/>
      <c r="AC147" s="442"/>
    </row>
    <row r="148" spans="1:29" s="390" customFormat="1" ht="30" customHeight="1">
      <c r="A148" s="187"/>
      <c r="B148" s="212" t="s">
        <v>425</v>
      </c>
      <c r="C148" s="215" t="s">
        <v>921</v>
      </c>
      <c r="D148" s="214" t="s">
        <v>563</v>
      </c>
      <c r="E148" s="115"/>
      <c r="F148" s="85"/>
      <c r="G148" s="85"/>
      <c r="H148" s="93"/>
      <c r="I148" s="117"/>
      <c r="J148" s="118"/>
      <c r="K148" s="84"/>
      <c r="L148" s="187"/>
      <c r="U148" s="442"/>
      <c r="V148" s="442"/>
      <c r="W148" s="442"/>
      <c r="X148" s="442"/>
      <c r="Y148" s="442"/>
      <c r="Z148" s="442"/>
      <c r="AA148" s="442"/>
      <c r="AB148" s="442"/>
      <c r="AC148" s="442"/>
    </row>
    <row r="149" spans="1:29" s="390" customFormat="1" ht="30" customHeight="1">
      <c r="A149" s="187"/>
      <c r="B149" s="212" t="s">
        <v>426</v>
      </c>
      <c r="C149" s="215" t="s">
        <v>945</v>
      </c>
      <c r="D149" s="214" t="s">
        <v>564</v>
      </c>
      <c r="E149" s="115"/>
      <c r="F149" s="85"/>
      <c r="G149" s="85"/>
      <c r="H149" s="93"/>
      <c r="I149" s="117"/>
      <c r="J149" s="118"/>
      <c r="K149" s="84"/>
      <c r="L149" s="187"/>
      <c r="U149" s="442"/>
      <c r="V149" s="442"/>
      <c r="W149" s="442"/>
      <c r="X149" s="442"/>
      <c r="Y149" s="442"/>
      <c r="Z149" s="442"/>
      <c r="AA149" s="442"/>
      <c r="AB149" s="442"/>
      <c r="AC149" s="442"/>
    </row>
    <row r="150" spans="1:29" s="390" customFormat="1" ht="30" customHeight="1">
      <c r="A150" s="187"/>
      <c r="B150" s="212" t="s">
        <v>427</v>
      </c>
      <c r="C150" s="215" t="s">
        <v>146</v>
      </c>
      <c r="D150" s="214" t="s">
        <v>565</v>
      </c>
      <c r="E150" s="115"/>
      <c r="F150" s="85"/>
      <c r="G150" s="85"/>
      <c r="H150" s="93"/>
      <c r="I150" s="117"/>
      <c r="J150" s="118"/>
      <c r="K150" s="84"/>
      <c r="L150" s="187"/>
      <c r="U150" s="442"/>
      <c r="V150" s="442"/>
      <c r="W150" s="442"/>
      <c r="X150" s="442"/>
      <c r="Y150" s="442"/>
      <c r="Z150" s="442"/>
      <c r="AA150" s="442"/>
      <c r="AB150" s="442"/>
      <c r="AC150" s="442"/>
    </row>
    <row r="151" spans="1:29" s="390" customFormat="1" ht="30" customHeight="1">
      <c r="A151" s="187"/>
      <c r="B151" s="212" t="s">
        <v>906</v>
      </c>
      <c r="C151" s="215" t="s">
        <v>907</v>
      </c>
      <c r="D151" s="214" t="s">
        <v>908</v>
      </c>
      <c r="E151" s="115"/>
      <c r="F151" s="85"/>
      <c r="G151" s="85"/>
      <c r="H151" s="93"/>
      <c r="I151" s="117"/>
      <c r="J151" s="118"/>
      <c r="K151" s="84"/>
      <c r="L151" s="187"/>
      <c r="U151" s="442"/>
      <c r="V151" s="442"/>
      <c r="W151" s="442"/>
      <c r="X151" s="442"/>
      <c r="Y151" s="442"/>
      <c r="Z151" s="442"/>
      <c r="AA151" s="442"/>
      <c r="AB151" s="442"/>
      <c r="AC151" s="442"/>
    </row>
    <row r="152" spans="1:29" s="390" customFormat="1" ht="30" customHeight="1">
      <c r="A152" s="187"/>
      <c r="B152" s="212" t="s">
        <v>428</v>
      </c>
      <c r="C152" s="215" t="s">
        <v>1243</v>
      </c>
      <c r="D152" s="214" t="s">
        <v>566</v>
      </c>
      <c r="E152" s="115"/>
      <c r="F152" s="85"/>
      <c r="G152" s="85"/>
      <c r="H152" s="93"/>
      <c r="I152" s="117"/>
      <c r="J152" s="118"/>
      <c r="K152" s="84"/>
      <c r="L152" s="187"/>
      <c r="U152" s="442"/>
      <c r="V152" s="442"/>
      <c r="W152" s="442"/>
      <c r="X152" s="442"/>
      <c r="Y152" s="442"/>
      <c r="Z152" s="442"/>
      <c r="AA152" s="442"/>
      <c r="AB152" s="442"/>
      <c r="AC152" s="442"/>
    </row>
    <row r="153" spans="1:29" s="390" customFormat="1" ht="30" customHeight="1">
      <c r="A153" s="187"/>
      <c r="B153" s="212" t="s">
        <v>429</v>
      </c>
      <c r="C153" s="215" t="s">
        <v>1184</v>
      </c>
      <c r="D153" s="214" t="s">
        <v>567</v>
      </c>
      <c r="E153" s="115"/>
      <c r="F153" s="85"/>
      <c r="G153" s="85"/>
      <c r="H153" s="93"/>
      <c r="I153" s="117"/>
      <c r="J153" s="118"/>
      <c r="L153" s="187"/>
      <c r="U153" s="442"/>
      <c r="V153" s="442"/>
      <c r="W153" s="442"/>
      <c r="X153" s="442"/>
      <c r="Y153" s="442"/>
      <c r="Z153" s="442"/>
      <c r="AA153" s="442"/>
      <c r="AB153" s="442"/>
      <c r="AC153" s="442"/>
    </row>
    <row r="154" spans="1:12" s="390" customFormat="1" ht="30" customHeight="1">
      <c r="A154" s="187"/>
      <c r="B154" s="212" t="s">
        <v>430</v>
      </c>
      <c r="C154" s="235" t="s">
        <v>400</v>
      </c>
      <c r="D154" s="111" t="s">
        <v>547</v>
      </c>
      <c r="E154" s="115"/>
      <c r="F154" s="85"/>
      <c r="G154" s="85"/>
      <c r="H154" s="93"/>
      <c r="I154" s="117"/>
      <c r="J154" s="118"/>
      <c r="L154" s="187"/>
    </row>
    <row r="155" spans="1:10" s="390" customFormat="1" ht="30" customHeight="1">
      <c r="A155" s="187"/>
      <c r="B155" s="236"/>
      <c r="C155" s="235" t="s">
        <v>401</v>
      </c>
      <c r="D155" s="237" t="s">
        <v>922</v>
      </c>
      <c r="E155" s="85"/>
      <c r="F155" s="85"/>
      <c r="G155" s="85"/>
      <c r="H155" s="85"/>
      <c r="I155" s="85"/>
      <c r="J155" s="113"/>
    </row>
    <row r="156" spans="1:10" s="390" customFormat="1" ht="30" customHeight="1">
      <c r="A156" s="187"/>
      <c r="B156" s="238">
        <v>1400</v>
      </c>
      <c r="C156" s="215" t="s">
        <v>910</v>
      </c>
      <c r="D156" s="214" t="s">
        <v>917</v>
      </c>
      <c r="E156" s="201"/>
      <c r="F156" s="85"/>
      <c r="G156" s="117"/>
      <c r="H156" s="85"/>
      <c r="I156" s="85"/>
      <c r="J156" s="113"/>
    </row>
    <row r="157" spans="1:10" s="390" customFormat="1" ht="30" customHeight="1">
      <c r="A157" s="187"/>
      <c r="B157" s="238">
        <v>1410</v>
      </c>
      <c r="C157" s="215" t="s">
        <v>914</v>
      </c>
      <c r="D157" s="214" t="s">
        <v>913</v>
      </c>
      <c r="E157" s="201"/>
      <c r="F157" s="85"/>
      <c r="G157" s="117"/>
      <c r="H157" s="85"/>
      <c r="I157" s="85"/>
      <c r="J157" s="113"/>
    </row>
    <row r="158" spans="1:10" s="390" customFormat="1" ht="30" customHeight="1">
      <c r="A158" s="187"/>
      <c r="B158" s="238">
        <v>1420</v>
      </c>
      <c r="C158" s="215" t="s">
        <v>915</v>
      </c>
      <c r="D158" s="214" t="s">
        <v>912</v>
      </c>
      <c r="E158" s="201"/>
      <c r="F158" s="85"/>
      <c r="G158" s="117"/>
      <c r="H158" s="85"/>
      <c r="I158" s="85"/>
      <c r="J158" s="113"/>
    </row>
    <row r="159" spans="1:10" s="390" customFormat="1" ht="30" customHeight="1">
      <c r="A159" s="187"/>
      <c r="B159" s="238">
        <v>1430</v>
      </c>
      <c r="C159" s="215" t="s">
        <v>916</v>
      </c>
      <c r="D159" s="214" t="s">
        <v>911</v>
      </c>
      <c r="E159" s="201"/>
      <c r="F159" s="85"/>
      <c r="G159" s="117"/>
      <c r="H159" s="85"/>
      <c r="I159" s="85"/>
      <c r="J159" s="113"/>
    </row>
    <row r="160" spans="1:10" s="390" customFormat="1" ht="30" customHeight="1" thickBot="1">
      <c r="A160" s="187"/>
      <c r="B160" s="239">
        <v>1440</v>
      </c>
      <c r="C160" s="240" t="s">
        <v>947</v>
      </c>
      <c r="D160" s="241" t="s">
        <v>946</v>
      </c>
      <c r="E160" s="202"/>
      <c r="F160" s="227"/>
      <c r="G160" s="227"/>
      <c r="H160" s="227"/>
      <c r="I160" s="227"/>
      <c r="J160" s="228"/>
    </row>
    <row r="161" spans="1:10" s="390" customFormat="1" ht="14.25">
      <c r="A161" s="187"/>
      <c r="B161" s="121"/>
      <c r="C161" s="122"/>
      <c r="D161" s="83"/>
      <c r="E161" s="123"/>
      <c r="F161" s="123"/>
      <c r="G161" s="123"/>
      <c r="H161" s="123"/>
      <c r="I161" s="123"/>
      <c r="J161" s="83"/>
    </row>
    <row r="162" spans="1:10" s="390" customFormat="1" ht="14.25">
      <c r="A162" s="187"/>
      <c r="B162" s="121"/>
      <c r="C162" s="122"/>
      <c r="D162" s="83"/>
      <c r="E162" s="123"/>
      <c r="F162" s="123"/>
      <c r="G162" s="123"/>
      <c r="H162" s="123"/>
      <c r="I162" s="123"/>
      <c r="J162" s="83"/>
    </row>
    <row r="163" spans="1:10" s="390" customFormat="1" ht="14.25">
      <c r="A163" s="187"/>
      <c r="B163" s="121"/>
      <c r="C163" s="122"/>
      <c r="D163" s="83"/>
      <c r="E163" s="123"/>
      <c r="F163" s="123"/>
      <c r="G163" s="123"/>
      <c r="H163" s="123"/>
      <c r="I163" s="123"/>
      <c r="J163" s="83"/>
    </row>
    <row r="164" spans="1:10" s="390" customFormat="1" ht="14.25">
      <c r="A164" s="187"/>
      <c r="B164" s="121"/>
      <c r="C164" s="122"/>
      <c r="D164" s="83"/>
      <c r="E164" s="123"/>
      <c r="F164" s="123"/>
      <c r="G164" s="123"/>
      <c r="H164" s="123"/>
      <c r="I164" s="123"/>
      <c r="J164" s="83"/>
    </row>
    <row r="165" spans="1:10" s="390" customFormat="1" ht="14.25">
      <c r="A165" s="187"/>
      <c r="B165" s="121"/>
      <c r="C165" s="122"/>
      <c r="D165" s="83"/>
      <c r="E165" s="123"/>
      <c r="F165" s="123"/>
      <c r="G165" s="123"/>
      <c r="H165" s="123"/>
      <c r="I165" s="123"/>
      <c r="J165" s="83"/>
    </row>
    <row r="166" spans="1:10" s="390" customFormat="1" ht="14.25">
      <c r="A166" s="187"/>
      <c r="B166" s="121"/>
      <c r="C166" s="122"/>
      <c r="D166" s="83"/>
      <c r="E166" s="123"/>
      <c r="F166" s="123"/>
      <c r="G166" s="123"/>
      <c r="H166" s="123"/>
      <c r="I166" s="123"/>
      <c r="J166" s="83"/>
    </row>
    <row r="167" spans="1:10" s="390" customFormat="1" ht="14.25">
      <c r="A167" s="187"/>
      <c r="B167" s="121"/>
      <c r="C167" s="122"/>
      <c r="D167" s="83"/>
      <c r="E167" s="123"/>
      <c r="F167" s="123"/>
      <c r="G167" s="123"/>
      <c r="H167" s="123"/>
      <c r="I167" s="123"/>
      <c r="J167" s="83"/>
    </row>
    <row r="168" spans="1:10" s="390" customFormat="1" ht="14.25">
      <c r="A168" s="187"/>
      <c r="B168" s="63"/>
      <c r="C168" s="124"/>
      <c r="D168" s="83"/>
      <c r="E168" s="123"/>
      <c r="F168" s="123"/>
      <c r="G168" s="123"/>
      <c r="H168" s="123"/>
      <c r="I168" s="123"/>
      <c r="J168" s="83"/>
    </row>
    <row r="169" spans="1:10" s="390" customFormat="1" ht="14.25">
      <c r="A169" s="187"/>
      <c r="B169" s="63"/>
      <c r="C169" s="124"/>
      <c r="D169" s="83"/>
      <c r="E169" s="123"/>
      <c r="F169" s="123"/>
      <c r="G169" s="123"/>
      <c r="H169" s="123"/>
      <c r="I169" s="123"/>
      <c r="J169" s="83"/>
    </row>
    <row r="170" spans="1:10" s="390" customFormat="1" ht="14.25">
      <c r="A170" s="187"/>
      <c r="B170" s="63"/>
      <c r="C170" s="124"/>
      <c r="D170" s="83"/>
      <c r="E170" s="123"/>
      <c r="F170" s="123"/>
      <c r="G170" s="123"/>
      <c r="H170" s="123"/>
      <c r="I170" s="123"/>
      <c r="J170" s="83"/>
    </row>
  </sheetData>
  <sheetProtection/>
  <mergeCells count="10">
    <mergeCell ref="I6:I7"/>
    <mergeCell ref="U140:AK143"/>
    <mergeCell ref="U145:AC153"/>
    <mergeCell ref="B137:J137"/>
    <mergeCell ref="B2:J2"/>
    <mergeCell ref="E6:E7"/>
    <mergeCell ref="F6:F7"/>
    <mergeCell ref="G6:G7"/>
    <mergeCell ref="J6:J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1"/>
  <rowBreaks count="1" manualBreakCount="1">
    <brk id="136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95"/>
  <sheetViews>
    <sheetView zoomScale="90" zoomScaleNormal="90" zoomScaleSheetLayoutView="70" workbookViewId="0" topLeftCell="A1">
      <pane xSplit="5" ySplit="11" topLeftCell="F3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31" sqref="B31"/>
    </sheetView>
  </sheetViews>
  <sheetFormatPr defaultColWidth="11.421875" defaultRowHeight="15"/>
  <cols>
    <col min="1" max="1" width="1.8515625" style="1" customWidth="1"/>
    <col min="2" max="2" width="10.8515625" style="10" customWidth="1"/>
    <col min="3" max="3" width="11.7109375" style="10" customWidth="1"/>
    <col min="4" max="4" width="73.28125" style="1" customWidth="1"/>
    <col min="5" max="5" width="28.8515625" style="1" customWidth="1"/>
    <col min="6" max="6" width="25.7109375" style="1" customWidth="1"/>
    <col min="7" max="18" width="25.7109375" style="26" customWidth="1"/>
    <col min="19" max="21" width="25.7109375" style="1" customWidth="1"/>
    <col min="22" max="16384" width="11.421875" style="1" customWidth="1"/>
  </cols>
  <sheetData>
    <row r="1" spans="2:18" ht="9" customHeight="1" thickBot="1">
      <c r="B1" s="2"/>
      <c r="C1" s="2"/>
      <c r="D1" s="3"/>
      <c r="E1" s="3"/>
      <c r="F1" s="3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</row>
    <row r="2" spans="1:21" s="7" customFormat="1" ht="30" customHeight="1" thickBot="1">
      <c r="A2" s="6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7"/>
    </row>
    <row r="3" spans="1:21" s="7" customFormat="1" ht="19.5" customHeight="1">
      <c r="A3" s="6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70"/>
    </row>
    <row r="4" spans="1:21" s="7" customFormat="1" ht="19.5" customHeight="1">
      <c r="A4" s="6"/>
      <c r="B4" s="475"/>
      <c r="C4" s="471"/>
      <c r="D4" s="8" t="s">
        <v>1</v>
      </c>
      <c r="E4" s="9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</row>
    <row r="5" spans="1:21" s="7" customFormat="1" ht="19.5" customHeight="1" thickBot="1">
      <c r="A5" s="6"/>
      <c r="B5" s="476"/>
      <c r="C5" s="473"/>
      <c r="D5" s="477"/>
      <c r="E5" s="477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4"/>
    </row>
    <row r="6" spans="2:21" s="10" customFormat="1" ht="58.5" customHeight="1">
      <c r="B6" s="496"/>
      <c r="C6" s="497"/>
      <c r="D6" s="497"/>
      <c r="E6" s="498"/>
      <c r="F6" s="506" t="s">
        <v>2</v>
      </c>
      <c r="G6" s="481"/>
      <c r="H6" s="482"/>
      <c r="I6" s="481" t="s">
        <v>3</v>
      </c>
      <c r="J6" s="481"/>
      <c r="K6" s="482"/>
      <c r="L6" s="505" t="s">
        <v>4</v>
      </c>
      <c r="M6" s="512" t="s">
        <v>5</v>
      </c>
      <c r="N6" s="513"/>
      <c r="O6" s="514"/>
      <c r="P6" s="483" t="s">
        <v>6</v>
      </c>
      <c r="Q6" s="484"/>
      <c r="R6" s="485"/>
      <c r="S6" s="483" t="s">
        <v>7</v>
      </c>
      <c r="T6" s="484"/>
      <c r="U6" s="486"/>
    </row>
    <row r="7" spans="2:21" s="10" customFormat="1" ht="47.25" customHeight="1">
      <c r="B7" s="499"/>
      <c r="C7" s="500"/>
      <c r="D7" s="500"/>
      <c r="E7" s="501"/>
      <c r="F7" s="478" t="s">
        <v>8</v>
      </c>
      <c r="G7" s="478" t="s">
        <v>9</v>
      </c>
      <c r="H7" s="478" t="s">
        <v>568</v>
      </c>
      <c r="I7" s="478" t="s">
        <v>8</v>
      </c>
      <c r="J7" s="478" t="s">
        <v>9</v>
      </c>
      <c r="K7" s="478" t="s">
        <v>568</v>
      </c>
      <c r="L7" s="479"/>
      <c r="M7" s="492"/>
      <c r="N7" s="515"/>
      <c r="O7" s="493"/>
      <c r="P7" s="478" t="s">
        <v>8</v>
      </c>
      <c r="Q7" s="478" t="s">
        <v>9</v>
      </c>
      <c r="R7" s="478" t="s">
        <v>568</v>
      </c>
      <c r="S7" s="478" t="s">
        <v>8</v>
      </c>
      <c r="T7" s="478" t="s">
        <v>9</v>
      </c>
      <c r="U7" s="509" t="s">
        <v>568</v>
      </c>
    </row>
    <row r="8" spans="2:21" s="10" customFormat="1" ht="46.5" customHeight="1">
      <c r="B8" s="499"/>
      <c r="C8" s="500"/>
      <c r="D8" s="500"/>
      <c r="E8" s="501"/>
      <c r="F8" s="479"/>
      <c r="G8" s="479"/>
      <c r="H8" s="479"/>
      <c r="I8" s="479"/>
      <c r="J8" s="479"/>
      <c r="K8" s="479"/>
      <c r="L8" s="479"/>
      <c r="M8" s="491" t="s">
        <v>8</v>
      </c>
      <c r="N8" s="478" t="s">
        <v>9</v>
      </c>
      <c r="O8" s="478" t="s">
        <v>10</v>
      </c>
      <c r="P8" s="479"/>
      <c r="Q8" s="479"/>
      <c r="R8" s="479"/>
      <c r="S8" s="479"/>
      <c r="T8" s="479"/>
      <c r="U8" s="510"/>
    </row>
    <row r="9" spans="2:21" s="10" customFormat="1" ht="14.25" customHeight="1">
      <c r="B9" s="502"/>
      <c r="C9" s="503"/>
      <c r="D9" s="503"/>
      <c r="E9" s="504"/>
      <c r="F9" s="480"/>
      <c r="G9" s="480"/>
      <c r="H9" s="480"/>
      <c r="I9" s="480"/>
      <c r="J9" s="480"/>
      <c r="K9" s="480"/>
      <c r="L9" s="480"/>
      <c r="M9" s="493"/>
      <c r="N9" s="480"/>
      <c r="O9" s="480"/>
      <c r="P9" s="480"/>
      <c r="Q9" s="480"/>
      <c r="R9" s="480"/>
      <c r="S9" s="480"/>
      <c r="T9" s="480"/>
      <c r="U9" s="511"/>
    </row>
    <row r="10" spans="2:21" s="10" customFormat="1" ht="27" customHeight="1">
      <c r="B10" s="488" t="s">
        <v>11</v>
      </c>
      <c r="C10" s="478" t="s">
        <v>12</v>
      </c>
      <c r="D10" s="490" t="s">
        <v>13</v>
      </c>
      <c r="E10" s="491"/>
      <c r="F10" s="494" t="s">
        <v>14</v>
      </c>
      <c r="G10" s="494" t="s">
        <v>15</v>
      </c>
      <c r="H10" s="494" t="s">
        <v>16</v>
      </c>
      <c r="I10" s="494" t="s">
        <v>17</v>
      </c>
      <c r="J10" s="494" t="s">
        <v>18</v>
      </c>
      <c r="K10" s="494" t="s">
        <v>19</v>
      </c>
      <c r="L10" s="494" t="s">
        <v>20</v>
      </c>
      <c r="M10" s="494" t="s">
        <v>21</v>
      </c>
      <c r="N10" s="494" t="s">
        <v>22</v>
      </c>
      <c r="O10" s="494" t="s">
        <v>23</v>
      </c>
      <c r="P10" s="494" t="s">
        <v>24</v>
      </c>
      <c r="Q10" s="494" t="s">
        <v>25</v>
      </c>
      <c r="R10" s="494" t="s">
        <v>26</v>
      </c>
      <c r="S10" s="494" t="s">
        <v>27</v>
      </c>
      <c r="T10" s="494" t="s">
        <v>28</v>
      </c>
      <c r="U10" s="518" t="s">
        <v>29</v>
      </c>
    </row>
    <row r="11" spans="2:21" s="10" customFormat="1" ht="27" customHeight="1">
      <c r="B11" s="489"/>
      <c r="C11" s="480"/>
      <c r="D11" s="492"/>
      <c r="E11" s="493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519"/>
    </row>
    <row r="12" spans="2:21" s="10" customFormat="1" ht="30" customHeight="1">
      <c r="B12" s="165" t="s">
        <v>14</v>
      </c>
      <c r="C12" s="166" t="s">
        <v>30</v>
      </c>
      <c r="D12" s="520" t="s">
        <v>31</v>
      </c>
      <c r="E12" s="521"/>
      <c r="F12" s="320">
        <f>+F13+F37</f>
        <v>0</v>
      </c>
      <c r="G12" s="320">
        <f>+G13+G37</f>
        <v>0</v>
      </c>
      <c r="H12" s="320">
        <f>+H13+H37</f>
        <v>0</v>
      </c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334">
        <f>+S13+S37+S79-S80-S81</f>
        <v>0</v>
      </c>
      <c r="T12" s="334">
        <f>+T13+T37+T79-T80-T81</f>
        <v>0</v>
      </c>
      <c r="U12" s="343">
        <f>+U13+U37+U79-U80-U81</f>
        <v>0</v>
      </c>
    </row>
    <row r="13" spans="2:21" s="10" customFormat="1" ht="30" customHeight="1">
      <c r="B13" s="165" t="s">
        <v>15</v>
      </c>
      <c r="C13" s="167" t="s">
        <v>32</v>
      </c>
      <c r="D13" s="522" t="s">
        <v>33</v>
      </c>
      <c r="E13" s="523"/>
      <c r="F13" s="334">
        <f>+F21+F28+F29+F30+F31+F32+F33+F34+F35+F36+F14</f>
        <v>0</v>
      </c>
      <c r="G13" s="334">
        <f>+G21+G28+G29+G30+G31+G32+G33+G34+G35+G36+G14</f>
        <v>0</v>
      </c>
      <c r="H13" s="334">
        <f>+H21+H28+H29+H30+H31+H32+H33+H34+H35+H36+H14</f>
        <v>0</v>
      </c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334">
        <f>+S21+S28+S29+S30+S31+S32+S33+S34+S35+S36+S14</f>
        <v>0</v>
      </c>
      <c r="T13" s="334">
        <f>+T21+T28+T29+T30+T31+T32+T33+T34+T35+T36+T14</f>
        <v>0</v>
      </c>
      <c r="U13" s="343">
        <f>+U21+U28+U29+U30+U31+U32+U33+U34+U35+U36+U14</f>
        <v>0</v>
      </c>
    </row>
    <row r="14" spans="2:21" s="10" customFormat="1" ht="30" customHeight="1">
      <c r="B14" s="165" t="s">
        <v>16</v>
      </c>
      <c r="C14" s="168" t="s">
        <v>34</v>
      </c>
      <c r="D14" s="455" t="s">
        <v>569</v>
      </c>
      <c r="E14" s="456"/>
      <c r="F14" s="320">
        <f>+F15+F16</f>
        <v>0</v>
      </c>
      <c r="G14" s="320">
        <f>+G15+G16</f>
        <v>0</v>
      </c>
      <c r="H14" s="320">
        <f>+H15+H16</f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20">
        <f>+S15+S16</f>
        <v>0</v>
      </c>
      <c r="T14" s="320">
        <f>+T15+T16</f>
        <v>0</v>
      </c>
      <c r="U14" s="324">
        <f>+U15+U16</f>
        <v>0</v>
      </c>
    </row>
    <row r="15" spans="2:23" s="10" customFormat="1" ht="30" customHeight="1">
      <c r="B15" s="165" t="s">
        <v>17</v>
      </c>
      <c r="C15" s="169" t="s">
        <v>35</v>
      </c>
      <c r="D15" s="507" t="s">
        <v>570</v>
      </c>
      <c r="E15" s="508"/>
      <c r="F15" s="314"/>
      <c r="G15" s="314"/>
      <c r="H15" s="314"/>
      <c r="I15" s="16"/>
      <c r="J15" s="16"/>
      <c r="K15" s="16"/>
      <c r="L15" s="17" t="s">
        <v>36</v>
      </c>
      <c r="M15" s="170"/>
      <c r="N15" s="170"/>
      <c r="O15" s="170"/>
      <c r="P15" s="18"/>
      <c r="Q15" s="18"/>
      <c r="R15" s="18"/>
      <c r="S15" s="314">
        <f>+F15*M15</f>
        <v>0</v>
      </c>
      <c r="T15" s="314">
        <f>+G15*N15</f>
        <v>0</v>
      </c>
      <c r="U15" s="344">
        <f>+H15*O15</f>
        <v>0</v>
      </c>
      <c r="W15" s="339"/>
    </row>
    <row r="16" spans="2:23" s="10" customFormat="1" ht="30" customHeight="1">
      <c r="B16" s="165" t="s">
        <v>18</v>
      </c>
      <c r="C16" s="169" t="s">
        <v>37</v>
      </c>
      <c r="D16" s="507" t="s">
        <v>571</v>
      </c>
      <c r="E16" s="508"/>
      <c r="F16" s="320">
        <f>+SUM(F17:F20)</f>
        <v>0</v>
      </c>
      <c r="G16" s="320">
        <f>+SUM(G17:G20)</f>
        <v>0</v>
      </c>
      <c r="H16" s="320">
        <f>+SUM(H17:H20)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20">
        <f>+SUM(S17:S20)</f>
        <v>0</v>
      </c>
      <c r="T16" s="320">
        <f>+SUM(T17:T20)</f>
        <v>0</v>
      </c>
      <c r="U16" s="324">
        <f>+SUM(U17:U20)</f>
        <v>0</v>
      </c>
      <c r="W16" s="339"/>
    </row>
    <row r="17" spans="2:21" s="10" customFormat="1" ht="30" customHeight="1">
      <c r="B17" s="165" t="s">
        <v>19</v>
      </c>
      <c r="C17" s="172" t="s">
        <v>38</v>
      </c>
      <c r="D17" s="516" t="s">
        <v>39</v>
      </c>
      <c r="E17" s="517"/>
      <c r="F17" s="314"/>
      <c r="G17" s="314"/>
      <c r="H17" s="314"/>
      <c r="I17" s="16"/>
      <c r="J17" s="16"/>
      <c r="K17" s="16"/>
      <c r="L17" s="17" t="s">
        <v>40</v>
      </c>
      <c r="M17" s="170"/>
      <c r="N17" s="170"/>
      <c r="O17" s="170"/>
      <c r="P17" s="18"/>
      <c r="Q17" s="18"/>
      <c r="R17" s="18"/>
      <c r="S17" s="314">
        <f aca="true" t="shared" si="0" ref="S17:U20">+F17*M17</f>
        <v>0</v>
      </c>
      <c r="T17" s="314">
        <f t="shared" si="0"/>
        <v>0</v>
      </c>
      <c r="U17" s="344">
        <f t="shared" si="0"/>
        <v>0</v>
      </c>
    </row>
    <row r="18" spans="2:21" s="10" customFormat="1" ht="30" customHeight="1">
      <c r="B18" s="165" t="s">
        <v>20</v>
      </c>
      <c r="C18" s="172" t="s">
        <v>41</v>
      </c>
      <c r="D18" s="516" t="s">
        <v>42</v>
      </c>
      <c r="E18" s="517"/>
      <c r="F18" s="314"/>
      <c r="G18" s="314"/>
      <c r="H18" s="314"/>
      <c r="I18" s="16"/>
      <c r="J18" s="16"/>
      <c r="K18" s="16"/>
      <c r="L18" s="17" t="s">
        <v>40</v>
      </c>
      <c r="M18" s="170"/>
      <c r="N18" s="170"/>
      <c r="O18" s="170"/>
      <c r="P18" s="18"/>
      <c r="Q18" s="18"/>
      <c r="R18" s="18"/>
      <c r="S18" s="314">
        <f t="shared" si="0"/>
        <v>0</v>
      </c>
      <c r="T18" s="314">
        <f t="shared" si="0"/>
        <v>0</v>
      </c>
      <c r="U18" s="344">
        <f t="shared" si="0"/>
        <v>0</v>
      </c>
    </row>
    <row r="19" spans="2:21" s="10" customFormat="1" ht="30" customHeight="1">
      <c r="B19" s="165" t="s">
        <v>21</v>
      </c>
      <c r="C19" s="172" t="s">
        <v>43</v>
      </c>
      <c r="D19" s="516" t="s">
        <v>44</v>
      </c>
      <c r="E19" s="517"/>
      <c r="F19" s="314"/>
      <c r="G19" s="314"/>
      <c r="H19" s="314"/>
      <c r="I19" s="16"/>
      <c r="J19" s="16"/>
      <c r="K19" s="16"/>
      <c r="L19" s="17" t="s">
        <v>40</v>
      </c>
      <c r="M19" s="170"/>
      <c r="N19" s="170"/>
      <c r="O19" s="170"/>
      <c r="P19" s="18"/>
      <c r="Q19" s="18"/>
      <c r="R19" s="18"/>
      <c r="S19" s="314">
        <f t="shared" si="0"/>
        <v>0</v>
      </c>
      <c r="T19" s="314">
        <f t="shared" si="0"/>
        <v>0</v>
      </c>
      <c r="U19" s="344">
        <f t="shared" si="0"/>
        <v>0</v>
      </c>
    </row>
    <row r="20" spans="2:21" s="10" customFormat="1" ht="30" customHeight="1">
      <c r="B20" s="165" t="s">
        <v>22</v>
      </c>
      <c r="C20" s="172" t="s">
        <v>45</v>
      </c>
      <c r="D20" s="516" t="s">
        <v>46</v>
      </c>
      <c r="E20" s="517"/>
      <c r="F20" s="314"/>
      <c r="G20" s="314"/>
      <c r="H20" s="314"/>
      <c r="I20" s="16"/>
      <c r="J20" s="16"/>
      <c r="K20" s="16"/>
      <c r="L20" s="17" t="s">
        <v>40</v>
      </c>
      <c r="M20" s="170"/>
      <c r="N20" s="170"/>
      <c r="O20" s="170"/>
      <c r="P20" s="18"/>
      <c r="Q20" s="18"/>
      <c r="R20" s="18"/>
      <c r="S20" s="314">
        <f t="shared" si="0"/>
        <v>0</v>
      </c>
      <c r="T20" s="314">
        <f t="shared" si="0"/>
        <v>0</v>
      </c>
      <c r="U20" s="344">
        <f t="shared" si="0"/>
        <v>0</v>
      </c>
    </row>
    <row r="21" spans="2:21" s="10" customFormat="1" ht="30" customHeight="1">
      <c r="B21" s="165" t="s">
        <v>23</v>
      </c>
      <c r="C21" s="172" t="s">
        <v>47</v>
      </c>
      <c r="D21" s="455" t="s">
        <v>572</v>
      </c>
      <c r="E21" s="456"/>
      <c r="F21" s="320">
        <f>+F22+F25</f>
        <v>0</v>
      </c>
      <c r="G21" s="320">
        <f>+G22+G25</f>
        <v>0</v>
      </c>
      <c r="H21" s="320">
        <f>+H22+H25</f>
        <v>0</v>
      </c>
      <c r="I21" s="16"/>
      <c r="J21" s="16"/>
      <c r="K21" s="16"/>
      <c r="L21" s="17"/>
      <c r="M21" s="16"/>
      <c r="N21" s="16"/>
      <c r="O21" s="16"/>
      <c r="P21" s="16"/>
      <c r="Q21" s="16"/>
      <c r="R21" s="16"/>
      <c r="S21" s="320">
        <f>+S22+S25</f>
        <v>0</v>
      </c>
      <c r="T21" s="320">
        <f>+T22+T25</f>
        <v>0</v>
      </c>
      <c r="U21" s="324">
        <f>+U22+U25</f>
        <v>0</v>
      </c>
    </row>
    <row r="22" spans="2:21" s="10" customFormat="1" ht="30" customHeight="1">
      <c r="B22" s="165" t="s">
        <v>24</v>
      </c>
      <c r="C22" s="172" t="s">
        <v>48</v>
      </c>
      <c r="D22" s="457" t="s">
        <v>573</v>
      </c>
      <c r="E22" s="458"/>
      <c r="F22" s="320">
        <f>+F23+F24</f>
        <v>0</v>
      </c>
      <c r="G22" s="320">
        <f>+G23+G24</f>
        <v>0</v>
      </c>
      <c r="H22" s="320">
        <f>+H23+H24</f>
        <v>0</v>
      </c>
      <c r="I22" s="16"/>
      <c r="J22" s="16"/>
      <c r="K22" s="16"/>
      <c r="L22" s="17"/>
      <c r="M22" s="16"/>
      <c r="N22" s="16"/>
      <c r="O22" s="16"/>
      <c r="P22" s="16"/>
      <c r="Q22" s="16"/>
      <c r="R22" s="16"/>
      <c r="S22" s="320">
        <f>+S23+S24</f>
        <v>0</v>
      </c>
      <c r="T22" s="320">
        <f>+T23+T24</f>
        <v>0</v>
      </c>
      <c r="U22" s="324">
        <f>+U23+U24</f>
        <v>0</v>
      </c>
    </row>
    <row r="23" spans="2:21" s="10" customFormat="1" ht="30" customHeight="1">
      <c r="B23" s="165" t="s">
        <v>25</v>
      </c>
      <c r="C23" s="172" t="s">
        <v>49</v>
      </c>
      <c r="D23" s="516" t="s">
        <v>574</v>
      </c>
      <c r="E23" s="517"/>
      <c r="F23" s="314"/>
      <c r="G23" s="314"/>
      <c r="H23" s="314"/>
      <c r="I23" s="16"/>
      <c r="J23" s="16"/>
      <c r="K23" s="16"/>
      <c r="L23" s="17"/>
      <c r="M23" s="170"/>
      <c r="N23" s="170"/>
      <c r="O23" s="170"/>
      <c r="P23" s="18"/>
      <c r="Q23" s="18"/>
      <c r="R23" s="18"/>
      <c r="S23" s="314">
        <f aca="true" t="shared" si="1" ref="S23:U24">+F23*M23</f>
        <v>0</v>
      </c>
      <c r="T23" s="314">
        <f t="shared" si="1"/>
        <v>0</v>
      </c>
      <c r="U23" s="344">
        <f t="shared" si="1"/>
        <v>0</v>
      </c>
    </row>
    <row r="24" spans="2:21" s="10" customFormat="1" ht="30" customHeight="1">
      <c r="B24" s="165" t="s">
        <v>26</v>
      </c>
      <c r="C24" s="172" t="s">
        <v>50</v>
      </c>
      <c r="D24" s="516" t="s">
        <v>575</v>
      </c>
      <c r="E24" s="517"/>
      <c r="F24" s="314"/>
      <c r="G24" s="314"/>
      <c r="H24" s="314"/>
      <c r="I24" s="16"/>
      <c r="J24" s="16"/>
      <c r="K24" s="16"/>
      <c r="L24" s="17" t="s">
        <v>51</v>
      </c>
      <c r="M24" s="170"/>
      <c r="N24" s="170"/>
      <c r="O24" s="170"/>
      <c r="P24" s="18"/>
      <c r="Q24" s="18"/>
      <c r="R24" s="18"/>
      <c r="S24" s="314">
        <f t="shared" si="1"/>
        <v>0</v>
      </c>
      <c r="T24" s="314">
        <f t="shared" si="1"/>
        <v>0</v>
      </c>
      <c r="U24" s="344">
        <f t="shared" si="1"/>
        <v>0</v>
      </c>
    </row>
    <row r="25" spans="2:21" s="10" customFormat="1" ht="30" customHeight="1">
      <c r="B25" s="165" t="s">
        <v>27</v>
      </c>
      <c r="C25" s="172" t="s">
        <v>52</v>
      </c>
      <c r="D25" s="507" t="s">
        <v>576</v>
      </c>
      <c r="E25" s="508"/>
      <c r="F25" s="320">
        <f>+F26+F27</f>
        <v>0</v>
      </c>
      <c r="G25" s="320">
        <f>+G26+G27</f>
        <v>0</v>
      </c>
      <c r="H25" s="320">
        <f>+H26+H27</f>
        <v>0</v>
      </c>
      <c r="I25" s="16"/>
      <c r="J25" s="16"/>
      <c r="K25" s="16"/>
      <c r="L25" s="17"/>
      <c r="M25" s="16"/>
      <c r="N25" s="16"/>
      <c r="O25" s="16"/>
      <c r="P25" s="16"/>
      <c r="Q25" s="16"/>
      <c r="R25" s="16"/>
      <c r="S25" s="320">
        <f>+S26+S27</f>
        <v>0</v>
      </c>
      <c r="T25" s="320">
        <f>+T26+T27</f>
        <v>0</v>
      </c>
      <c r="U25" s="324">
        <f>+U26+U27</f>
        <v>0</v>
      </c>
    </row>
    <row r="26" spans="2:21" s="10" customFormat="1" ht="30" customHeight="1">
      <c r="B26" s="165" t="s">
        <v>28</v>
      </c>
      <c r="C26" s="172" t="s">
        <v>53</v>
      </c>
      <c r="D26" s="516" t="s">
        <v>54</v>
      </c>
      <c r="E26" s="517"/>
      <c r="F26" s="313"/>
      <c r="G26" s="314"/>
      <c r="H26" s="314"/>
      <c r="I26" s="16"/>
      <c r="J26" s="16"/>
      <c r="K26" s="16"/>
      <c r="L26" s="17" t="s">
        <v>36</v>
      </c>
      <c r="M26" s="170"/>
      <c r="N26" s="170"/>
      <c r="O26" s="170"/>
      <c r="P26" s="18"/>
      <c r="Q26" s="18"/>
      <c r="R26" s="18"/>
      <c r="S26" s="314">
        <f aca="true" t="shared" si="2" ref="S26:S36">+F26*M26</f>
        <v>0</v>
      </c>
      <c r="T26" s="314">
        <f aca="true" t="shared" si="3" ref="T26:T36">+G26*N26</f>
        <v>0</v>
      </c>
      <c r="U26" s="344">
        <f aca="true" t="shared" si="4" ref="U26:U36">+H26*O26</f>
        <v>0</v>
      </c>
    </row>
    <row r="27" spans="2:21" s="10" customFormat="1" ht="30" customHeight="1">
      <c r="B27" s="165" t="s">
        <v>29</v>
      </c>
      <c r="C27" s="172" t="s">
        <v>55</v>
      </c>
      <c r="D27" s="516" t="s">
        <v>56</v>
      </c>
      <c r="E27" s="517"/>
      <c r="F27" s="313"/>
      <c r="G27" s="314"/>
      <c r="H27" s="314"/>
      <c r="I27" s="16"/>
      <c r="J27" s="16"/>
      <c r="K27" s="16"/>
      <c r="L27" s="17" t="s">
        <v>36</v>
      </c>
      <c r="M27" s="170"/>
      <c r="N27" s="170"/>
      <c r="O27" s="170"/>
      <c r="P27" s="18"/>
      <c r="Q27" s="18"/>
      <c r="R27" s="18"/>
      <c r="S27" s="314">
        <f t="shared" si="2"/>
        <v>0</v>
      </c>
      <c r="T27" s="314">
        <f t="shared" si="3"/>
        <v>0</v>
      </c>
      <c r="U27" s="344">
        <f t="shared" si="4"/>
        <v>0</v>
      </c>
    </row>
    <row r="28" spans="2:21" s="10" customFormat="1" ht="30" customHeight="1">
      <c r="B28" s="165" t="s">
        <v>57</v>
      </c>
      <c r="C28" s="172" t="s">
        <v>58</v>
      </c>
      <c r="D28" s="524" t="s">
        <v>577</v>
      </c>
      <c r="E28" s="525"/>
      <c r="F28" s="313"/>
      <c r="G28" s="314"/>
      <c r="H28" s="314"/>
      <c r="I28" s="16"/>
      <c r="J28" s="16"/>
      <c r="K28" s="16"/>
      <c r="L28" s="17" t="s">
        <v>36</v>
      </c>
      <c r="M28" s="170"/>
      <c r="N28" s="170"/>
      <c r="O28" s="170"/>
      <c r="P28" s="18"/>
      <c r="Q28" s="18"/>
      <c r="R28" s="18"/>
      <c r="S28" s="314">
        <f t="shared" si="2"/>
        <v>0</v>
      </c>
      <c r="T28" s="314">
        <f t="shared" si="3"/>
        <v>0</v>
      </c>
      <c r="U28" s="344">
        <f t="shared" si="4"/>
        <v>0</v>
      </c>
    </row>
    <row r="29" spans="2:21" s="10" customFormat="1" ht="30" customHeight="1">
      <c r="B29" s="165" t="s">
        <v>59</v>
      </c>
      <c r="C29" s="172" t="s">
        <v>60</v>
      </c>
      <c r="D29" s="455" t="s">
        <v>61</v>
      </c>
      <c r="E29" s="456"/>
      <c r="F29" s="313"/>
      <c r="G29" s="314"/>
      <c r="H29" s="314"/>
      <c r="I29" s="16"/>
      <c r="J29" s="16"/>
      <c r="K29" s="16"/>
      <c r="L29" s="17" t="s">
        <v>36</v>
      </c>
      <c r="M29" s="170"/>
      <c r="N29" s="170"/>
      <c r="O29" s="170"/>
      <c r="P29" s="18"/>
      <c r="Q29" s="18"/>
      <c r="R29" s="18"/>
      <c r="S29" s="314">
        <f t="shared" si="2"/>
        <v>0</v>
      </c>
      <c r="T29" s="314">
        <f t="shared" si="3"/>
        <v>0</v>
      </c>
      <c r="U29" s="344">
        <f t="shared" si="4"/>
        <v>0</v>
      </c>
    </row>
    <row r="30" spans="2:21" s="10" customFormat="1" ht="30" customHeight="1">
      <c r="B30" s="165" t="s">
        <v>62</v>
      </c>
      <c r="C30" s="172" t="s">
        <v>63</v>
      </c>
      <c r="D30" s="455" t="s">
        <v>64</v>
      </c>
      <c r="E30" s="456"/>
      <c r="F30" s="313"/>
      <c r="G30" s="314"/>
      <c r="H30" s="314"/>
      <c r="I30" s="16"/>
      <c r="J30" s="16"/>
      <c r="K30" s="16"/>
      <c r="L30" s="17" t="s">
        <v>36</v>
      </c>
      <c r="M30" s="170"/>
      <c r="N30" s="170"/>
      <c r="O30" s="170"/>
      <c r="P30" s="18"/>
      <c r="Q30" s="18"/>
      <c r="R30" s="18"/>
      <c r="S30" s="314">
        <f t="shared" si="2"/>
        <v>0</v>
      </c>
      <c r="T30" s="314">
        <f t="shared" si="3"/>
        <v>0</v>
      </c>
      <c r="U30" s="344">
        <f t="shared" si="4"/>
        <v>0</v>
      </c>
    </row>
    <row r="31" spans="2:21" s="10" customFormat="1" ht="30" customHeight="1">
      <c r="B31" s="165" t="s">
        <v>1305</v>
      </c>
      <c r="C31" s="172" t="s">
        <v>66</v>
      </c>
      <c r="D31" s="455" t="s">
        <v>1245</v>
      </c>
      <c r="E31" s="456"/>
      <c r="F31" s="313"/>
      <c r="G31" s="314"/>
      <c r="H31" s="314"/>
      <c r="I31" s="16"/>
      <c r="J31" s="16"/>
      <c r="K31" s="16"/>
      <c r="L31" s="17" t="s">
        <v>67</v>
      </c>
      <c r="M31" s="170"/>
      <c r="N31" s="170"/>
      <c r="O31" s="170"/>
      <c r="P31" s="18"/>
      <c r="Q31" s="18"/>
      <c r="R31" s="18"/>
      <c r="S31" s="314">
        <f t="shared" si="2"/>
        <v>0</v>
      </c>
      <c r="T31" s="314">
        <f t="shared" si="3"/>
        <v>0</v>
      </c>
      <c r="U31" s="344">
        <f t="shared" si="4"/>
        <v>0</v>
      </c>
    </row>
    <row r="32" spans="2:21" s="10" customFormat="1" ht="30" customHeight="1">
      <c r="B32" s="165" t="s">
        <v>68</v>
      </c>
      <c r="C32" s="172" t="s">
        <v>69</v>
      </c>
      <c r="D32" s="455" t="s">
        <v>70</v>
      </c>
      <c r="E32" s="456"/>
      <c r="F32" s="313"/>
      <c r="G32" s="314"/>
      <c r="H32" s="314"/>
      <c r="I32" s="16"/>
      <c r="J32" s="16"/>
      <c r="K32" s="16"/>
      <c r="L32" s="17" t="s">
        <v>36</v>
      </c>
      <c r="M32" s="170"/>
      <c r="N32" s="170"/>
      <c r="O32" s="170"/>
      <c r="P32" s="18"/>
      <c r="Q32" s="18"/>
      <c r="R32" s="18"/>
      <c r="S32" s="314">
        <f t="shared" si="2"/>
        <v>0</v>
      </c>
      <c r="T32" s="314">
        <f t="shared" si="3"/>
        <v>0</v>
      </c>
      <c r="U32" s="344">
        <f t="shared" si="4"/>
        <v>0</v>
      </c>
    </row>
    <row r="33" spans="2:21" s="10" customFormat="1" ht="30" customHeight="1">
      <c r="B33" s="165" t="s">
        <v>73</v>
      </c>
      <c r="C33" s="172" t="s">
        <v>72</v>
      </c>
      <c r="D33" s="455" t="s">
        <v>74</v>
      </c>
      <c r="E33" s="456"/>
      <c r="F33" s="313"/>
      <c r="G33" s="314"/>
      <c r="H33" s="314"/>
      <c r="I33" s="16"/>
      <c r="J33" s="16"/>
      <c r="K33" s="16"/>
      <c r="L33" s="17" t="s">
        <v>36</v>
      </c>
      <c r="M33" s="170"/>
      <c r="N33" s="170"/>
      <c r="O33" s="170"/>
      <c r="P33" s="18"/>
      <c r="Q33" s="18"/>
      <c r="R33" s="18"/>
      <c r="S33" s="314">
        <f t="shared" si="2"/>
        <v>0</v>
      </c>
      <c r="T33" s="314">
        <f t="shared" si="3"/>
        <v>0</v>
      </c>
      <c r="U33" s="344">
        <f t="shared" si="4"/>
        <v>0</v>
      </c>
    </row>
    <row r="34" spans="2:21" s="10" customFormat="1" ht="30" customHeight="1">
      <c r="B34" s="165" t="s">
        <v>75</v>
      </c>
      <c r="C34" s="172" t="s">
        <v>1246</v>
      </c>
      <c r="D34" s="455" t="s">
        <v>76</v>
      </c>
      <c r="E34" s="456"/>
      <c r="F34" s="313"/>
      <c r="G34" s="314"/>
      <c r="H34" s="314"/>
      <c r="I34" s="173"/>
      <c r="J34" s="173"/>
      <c r="K34" s="173"/>
      <c r="L34" s="17" t="s">
        <v>36</v>
      </c>
      <c r="M34" s="170"/>
      <c r="N34" s="170"/>
      <c r="O34" s="170"/>
      <c r="P34" s="18"/>
      <c r="Q34" s="18"/>
      <c r="R34" s="18"/>
      <c r="S34" s="314">
        <f t="shared" si="2"/>
        <v>0</v>
      </c>
      <c r="T34" s="314">
        <f t="shared" si="3"/>
        <v>0</v>
      </c>
      <c r="U34" s="344">
        <f t="shared" si="4"/>
        <v>0</v>
      </c>
    </row>
    <row r="35" spans="2:21" s="10" customFormat="1" ht="30" customHeight="1">
      <c r="B35" s="165" t="s">
        <v>77</v>
      </c>
      <c r="C35" s="172" t="s">
        <v>1244</v>
      </c>
      <c r="D35" s="455" t="s">
        <v>578</v>
      </c>
      <c r="E35" s="456"/>
      <c r="F35" s="313"/>
      <c r="G35" s="314"/>
      <c r="H35" s="314"/>
      <c r="I35" s="16"/>
      <c r="J35" s="16"/>
      <c r="K35" s="16"/>
      <c r="L35" s="17"/>
      <c r="M35" s="170"/>
      <c r="N35" s="170"/>
      <c r="O35" s="170"/>
      <c r="P35" s="18"/>
      <c r="Q35" s="18"/>
      <c r="R35" s="18"/>
      <c r="S35" s="314">
        <f t="shared" si="2"/>
        <v>0</v>
      </c>
      <c r="T35" s="314">
        <f t="shared" si="3"/>
        <v>0</v>
      </c>
      <c r="U35" s="344">
        <f t="shared" si="4"/>
        <v>0</v>
      </c>
    </row>
    <row r="36" spans="2:21" s="10" customFormat="1" ht="30" customHeight="1">
      <c r="B36" s="174" t="s">
        <v>78</v>
      </c>
      <c r="C36" s="172" t="s">
        <v>1247</v>
      </c>
      <c r="D36" s="533" t="s">
        <v>79</v>
      </c>
      <c r="E36" s="534"/>
      <c r="F36" s="313"/>
      <c r="G36" s="314"/>
      <c r="H36" s="314"/>
      <c r="I36" s="19"/>
      <c r="J36" s="19"/>
      <c r="K36" s="19"/>
      <c r="L36" s="17" t="s">
        <v>36</v>
      </c>
      <c r="M36" s="175"/>
      <c r="N36" s="175"/>
      <c r="O36" s="175"/>
      <c r="P36" s="20"/>
      <c r="Q36" s="20"/>
      <c r="R36" s="20"/>
      <c r="S36" s="314">
        <f t="shared" si="2"/>
        <v>0</v>
      </c>
      <c r="T36" s="314">
        <f t="shared" si="3"/>
        <v>0</v>
      </c>
      <c r="U36" s="344">
        <f t="shared" si="4"/>
        <v>0</v>
      </c>
    </row>
    <row r="37" spans="2:21" s="10" customFormat="1" ht="30" customHeight="1">
      <c r="B37" s="242" t="s">
        <v>875</v>
      </c>
      <c r="C37" s="243" t="s">
        <v>81</v>
      </c>
      <c r="D37" s="522" t="s">
        <v>874</v>
      </c>
      <c r="E37" s="523"/>
      <c r="F37" s="321">
        <f>+F38+F58</f>
        <v>0</v>
      </c>
      <c r="G37" s="320">
        <f>+G38+G58</f>
        <v>0</v>
      </c>
      <c r="H37" s="320">
        <f>+H38+H58</f>
        <v>0</v>
      </c>
      <c r="I37" s="19"/>
      <c r="J37" s="19"/>
      <c r="K37" s="19"/>
      <c r="L37" s="247"/>
      <c r="M37" s="16"/>
      <c r="N37" s="16"/>
      <c r="O37" s="16"/>
      <c r="P37" s="19"/>
      <c r="Q37" s="19"/>
      <c r="R37" s="19"/>
      <c r="S37" s="321">
        <f>+S38+S58</f>
        <v>0</v>
      </c>
      <c r="T37" s="320">
        <f>+T38+T58</f>
        <v>0</v>
      </c>
      <c r="U37" s="324">
        <f>+U38+U58</f>
        <v>0</v>
      </c>
    </row>
    <row r="38" spans="2:21" s="10" customFormat="1" ht="30" customHeight="1">
      <c r="B38" s="177" t="s">
        <v>644</v>
      </c>
      <c r="C38" s="244" t="s">
        <v>83</v>
      </c>
      <c r="D38" s="219" t="s">
        <v>366</v>
      </c>
      <c r="E38" s="245"/>
      <c r="F38" s="321">
        <f>+F39+F54+F55</f>
        <v>0</v>
      </c>
      <c r="G38" s="320">
        <f>+G39+G54+G55</f>
        <v>0</v>
      </c>
      <c r="H38" s="320">
        <f>+H39+H54+H55</f>
        <v>0</v>
      </c>
      <c r="I38" s="19"/>
      <c r="J38" s="19"/>
      <c r="K38" s="19"/>
      <c r="L38" s="247"/>
      <c r="M38" s="16"/>
      <c r="N38" s="16"/>
      <c r="O38" s="16"/>
      <c r="P38" s="19"/>
      <c r="Q38" s="19"/>
      <c r="R38" s="19"/>
      <c r="S38" s="342">
        <f>+S39+S55</f>
        <v>0</v>
      </c>
      <c r="T38" s="342">
        <f>+T39+T55</f>
        <v>0</v>
      </c>
      <c r="U38" s="345">
        <f>+U39+U55</f>
        <v>0</v>
      </c>
    </row>
    <row r="39" spans="2:21" s="10" customFormat="1" ht="30" customHeight="1">
      <c r="B39" s="177" t="s">
        <v>860</v>
      </c>
      <c r="C39" s="244" t="s">
        <v>86</v>
      </c>
      <c r="D39" s="457" t="s">
        <v>84</v>
      </c>
      <c r="E39" s="458"/>
      <c r="F39" s="321">
        <f aca="true" t="shared" si="5" ref="F39:K39">+F40+F42+F44+F46+F48+F50+F52</f>
        <v>0</v>
      </c>
      <c r="G39" s="320">
        <f t="shared" si="5"/>
        <v>0</v>
      </c>
      <c r="H39" s="320">
        <f t="shared" si="5"/>
        <v>0</v>
      </c>
      <c r="I39" s="320">
        <f t="shared" si="5"/>
        <v>0</v>
      </c>
      <c r="J39" s="320">
        <f t="shared" si="5"/>
        <v>0</v>
      </c>
      <c r="K39" s="320">
        <f t="shared" si="5"/>
        <v>0</v>
      </c>
      <c r="L39" s="17"/>
      <c r="M39" s="16"/>
      <c r="N39" s="16"/>
      <c r="O39" s="16"/>
      <c r="P39" s="16"/>
      <c r="Q39" s="16"/>
      <c r="R39" s="16"/>
      <c r="S39" s="321">
        <f>+S40+S42+S44+S46+S48+S50+S52</f>
        <v>0</v>
      </c>
      <c r="T39" s="320">
        <f>+T40+T42+T44+T46+T48+T50+T52</f>
        <v>0</v>
      </c>
      <c r="U39" s="324">
        <f>+U40+U42+U44+U46+U48+U50+U52</f>
        <v>0</v>
      </c>
    </row>
    <row r="40" spans="2:21" s="10" customFormat="1" ht="30" customHeight="1">
      <c r="B40" s="177" t="s">
        <v>849</v>
      </c>
      <c r="C40" s="244" t="s">
        <v>584</v>
      </c>
      <c r="D40" s="459" t="s">
        <v>87</v>
      </c>
      <c r="E40" s="460"/>
      <c r="F40" s="313"/>
      <c r="G40" s="314"/>
      <c r="H40" s="314"/>
      <c r="I40" s="194"/>
      <c r="J40" s="194"/>
      <c r="K40" s="194"/>
      <c r="L40" s="17">
        <v>0</v>
      </c>
      <c r="M40" s="179"/>
      <c r="N40" s="179"/>
      <c r="O40" s="179"/>
      <c r="P40" s="81"/>
      <c r="Q40" s="81"/>
      <c r="R40" s="81"/>
      <c r="S40" s="314">
        <f>+F40*M40</f>
        <v>0</v>
      </c>
      <c r="T40" s="314">
        <f>+G40*N40</f>
        <v>0</v>
      </c>
      <c r="U40" s="344">
        <f>+H40*O40</f>
        <v>0</v>
      </c>
    </row>
    <row r="41" spans="2:21" s="10" customFormat="1" ht="30" customHeight="1">
      <c r="B41" s="177" t="s">
        <v>847</v>
      </c>
      <c r="C41" s="244" t="s">
        <v>876</v>
      </c>
      <c r="D41" s="461" t="s">
        <v>585</v>
      </c>
      <c r="E41" s="462"/>
      <c r="F41" s="317"/>
      <c r="G41" s="317"/>
      <c r="H41" s="317"/>
      <c r="I41" s="195"/>
      <c r="J41" s="195"/>
      <c r="K41" s="195"/>
      <c r="L41" s="17"/>
      <c r="M41" s="81"/>
      <c r="N41" s="81"/>
      <c r="O41" s="81"/>
      <c r="P41" s="195"/>
      <c r="Q41" s="195"/>
      <c r="R41" s="195"/>
      <c r="S41" s="327"/>
      <c r="T41" s="327"/>
      <c r="U41" s="328"/>
    </row>
    <row r="42" spans="2:21" s="10" customFormat="1" ht="30" customHeight="1">
      <c r="B42" s="177" t="s">
        <v>861</v>
      </c>
      <c r="C42" s="244" t="s">
        <v>877</v>
      </c>
      <c r="D42" s="459" t="s">
        <v>90</v>
      </c>
      <c r="E42" s="460"/>
      <c r="F42" s="316"/>
      <c r="G42" s="315"/>
      <c r="H42" s="315"/>
      <c r="I42" s="194"/>
      <c r="J42" s="194"/>
      <c r="K42" s="194"/>
      <c r="L42" s="17">
        <v>0.07</v>
      </c>
      <c r="M42" s="179"/>
      <c r="N42" s="179"/>
      <c r="O42" s="179"/>
      <c r="P42" s="81"/>
      <c r="Q42" s="81"/>
      <c r="R42" s="81"/>
      <c r="S42" s="314">
        <f>+F42*M42</f>
        <v>0</v>
      </c>
      <c r="T42" s="314">
        <f>+G42*N42</f>
        <v>0</v>
      </c>
      <c r="U42" s="344">
        <f>+H42*O42</f>
        <v>0</v>
      </c>
    </row>
    <row r="43" spans="2:21" s="10" customFormat="1" ht="30" customHeight="1">
      <c r="B43" s="177" t="s">
        <v>645</v>
      </c>
      <c r="C43" s="244" t="s">
        <v>878</v>
      </c>
      <c r="D43" s="461" t="s">
        <v>585</v>
      </c>
      <c r="E43" s="462"/>
      <c r="F43" s="317"/>
      <c r="G43" s="317"/>
      <c r="H43" s="317"/>
      <c r="I43" s="195"/>
      <c r="J43" s="195"/>
      <c r="K43" s="195"/>
      <c r="L43" s="17"/>
      <c r="M43" s="81"/>
      <c r="N43" s="81"/>
      <c r="O43" s="81"/>
      <c r="P43" s="195"/>
      <c r="Q43" s="195"/>
      <c r="R43" s="195"/>
      <c r="S43" s="331"/>
      <c r="T43" s="331"/>
      <c r="U43" s="332"/>
    </row>
    <row r="44" spans="2:21" s="10" customFormat="1" ht="30" customHeight="1">
      <c r="B44" s="177" t="s">
        <v>862</v>
      </c>
      <c r="C44" s="244" t="s">
        <v>879</v>
      </c>
      <c r="D44" s="459" t="s">
        <v>93</v>
      </c>
      <c r="E44" s="460"/>
      <c r="F44" s="316"/>
      <c r="G44" s="315"/>
      <c r="H44" s="315"/>
      <c r="I44" s="194"/>
      <c r="J44" s="194"/>
      <c r="K44" s="194"/>
      <c r="L44" s="17">
        <v>0.15</v>
      </c>
      <c r="M44" s="179"/>
      <c r="N44" s="179"/>
      <c r="O44" s="179"/>
      <c r="P44" s="81"/>
      <c r="Q44" s="81"/>
      <c r="R44" s="81"/>
      <c r="S44" s="314">
        <f>+F44*M44</f>
        <v>0</v>
      </c>
      <c r="T44" s="314">
        <f>+G44*N44</f>
        <v>0</v>
      </c>
      <c r="U44" s="344">
        <f>+H44*O44</f>
        <v>0</v>
      </c>
    </row>
    <row r="45" spans="2:21" s="10" customFormat="1" ht="30" customHeight="1">
      <c r="B45" s="177" t="s">
        <v>850</v>
      </c>
      <c r="C45" s="244" t="s">
        <v>880</v>
      </c>
      <c r="D45" s="461" t="s">
        <v>585</v>
      </c>
      <c r="E45" s="462"/>
      <c r="F45" s="317"/>
      <c r="G45" s="317"/>
      <c r="H45" s="317"/>
      <c r="I45" s="195"/>
      <c r="J45" s="195"/>
      <c r="K45" s="195"/>
      <c r="L45" s="17"/>
      <c r="M45" s="81"/>
      <c r="N45" s="81"/>
      <c r="O45" s="81"/>
      <c r="P45" s="195"/>
      <c r="Q45" s="195"/>
      <c r="R45" s="195"/>
      <c r="S45" s="331"/>
      <c r="T45" s="331"/>
      <c r="U45" s="332"/>
    </row>
    <row r="46" spans="2:21" s="10" customFormat="1" ht="30" customHeight="1">
      <c r="B46" s="177" t="s">
        <v>848</v>
      </c>
      <c r="C46" s="244" t="s">
        <v>881</v>
      </c>
      <c r="D46" s="459" t="s">
        <v>96</v>
      </c>
      <c r="E46" s="460"/>
      <c r="F46" s="316"/>
      <c r="G46" s="315"/>
      <c r="H46" s="315"/>
      <c r="I46" s="194"/>
      <c r="J46" s="194"/>
      <c r="K46" s="194"/>
      <c r="L46" s="17">
        <v>0.25</v>
      </c>
      <c r="M46" s="179"/>
      <c r="N46" s="179"/>
      <c r="O46" s="179"/>
      <c r="P46" s="81"/>
      <c r="Q46" s="81"/>
      <c r="R46" s="81"/>
      <c r="S46" s="314">
        <f>+F46*M46</f>
        <v>0</v>
      </c>
      <c r="T46" s="314">
        <f>+G46*N46</f>
        <v>0</v>
      </c>
      <c r="U46" s="344">
        <f>+H46*O46</f>
        <v>0</v>
      </c>
    </row>
    <row r="47" spans="2:21" s="10" customFormat="1" ht="30" customHeight="1">
      <c r="B47" s="177" t="s">
        <v>863</v>
      </c>
      <c r="C47" s="244" t="s">
        <v>882</v>
      </c>
      <c r="D47" s="461" t="s">
        <v>585</v>
      </c>
      <c r="E47" s="462"/>
      <c r="F47" s="317"/>
      <c r="G47" s="317"/>
      <c r="H47" s="317"/>
      <c r="I47" s="195"/>
      <c r="J47" s="195"/>
      <c r="K47" s="195"/>
      <c r="L47" s="17"/>
      <c r="M47" s="81"/>
      <c r="N47" s="81"/>
      <c r="O47" s="81"/>
      <c r="P47" s="195"/>
      <c r="Q47" s="195"/>
      <c r="R47" s="195"/>
      <c r="S47" s="331"/>
      <c r="T47" s="331"/>
      <c r="U47" s="332"/>
    </row>
    <row r="48" spans="2:21" s="10" customFormat="1" ht="30" customHeight="1">
      <c r="B48" s="177" t="s">
        <v>646</v>
      </c>
      <c r="C48" s="244" t="s">
        <v>883</v>
      </c>
      <c r="D48" s="459" t="s">
        <v>99</v>
      </c>
      <c r="E48" s="460"/>
      <c r="F48" s="316"/>
      <c r="G48" s="315"/>
      <c r="H48" s="315"/>
      <c r="I48" s="194"/>
      <c r="J48" s="194"/>
      <c r="K48" s="194"/>
      <c r="L48" s="17">
        <v>0.3</v>
      </c>
      <c r="M48" s="179"/>
      <c r="N48" s="179"/>
      <c r="O48" s="179"/>
      <c r="P48" s="81"/>
      <c r="Q48" s="81"/>
      <c r="R48" s="81"/>
      <c r="S48" s="314">
        <f>+F48*M48</f>
        <v>0</v>
      </c>
      <c r="T48" s="314">
        <f>+G48*N48</f>
        <v>0</v>
      </c>
      <c r="U48" s="344">
        <f>+H48*O48</f>
        <v>0</v>
      </c>
    </row>
    <row r="49" spans="2:21" s="10" customFormat="1" ht="30" customHeight="1">
      <c r="B49" s="177" t="s">
        <v>857</v>
      </c>
      <c r="C49" s="244" t="s">
        <v>884</v>
      </c>
      <c r="D49" s="461" t="s">
        <v>585</v>
      </c>
      <c r="E49" s="462"/>
      <c r="F49" s="317"/>
      <c r="G49" s="317"/>
      <c r="H49" s="317"/>
      <c r="I49" s="195"/>
      <c r="J49" s="195"/>
      <c r="K49" s="195"/>
      <c r="L49" s="17"/>
      <c r="M49" s="81"/>
      <c r="N49" s="81"/>
      <c r="O49" s="81"/>
      <c r="P49" s="195"/>
      <c r="Q49" s="195"/>
      <c r="R49" s="195"/>
      <c r="S49" s="331"/>
      <c r="T49" s="331"/>
      <c r="U49" s="332"/>
    </row>
    <row r="50" spans="2:21" s="10" customFormat="1" ht="30" customHeight="1">
      <c r="B50" s="177" t="s">
        <v>851</v>
      </c>
      <c r="C50" s="244" t="s">
        <v>885</v>
      </c>
      <c r="D50" s="459" t="s">
        <v>102</v>
      </c>
      <c r="E50" s="460"/>
      <c r="F50" s="316"/>
      <c r="G50" s="315"/>
      <c r="H50" s="315"/>
      <c r="I50" s="194"/>
      <c r="J50" s="194"/>
      <c r="K50" s="194"/>
      <c r="L50" s="17">
        <v>0.35</v>
      </c>
      <c r="M50" s="179"/>
      <c r="N50" s="179"/>
      <c r="O50" s="179"/>
      <c r="P50" s="81"/>
      <c r="Q50" s="81"/>
      <c r="R50" s="81"/>
      <c r="S50" s="314">
        <f>+F50*M50</f>
        <v>0</v>
      </c>
      <c r="T50" s="314">
        <f>+G50*N50</f>
        <v>0</v>
      </c>
      <c r="U50" s="344">
        <f>+H50*O50</f>
        <v>0</v>
      </c>
    </row>
    <row r="51" spans="2:21" s="10" customFormat="1" ht="30" customHeight="1">
      <c r="B51" s="177" t="s">
        <v>599</v>
      </c>
      <c r="C51" s="244" t="s">
        <v>886</v>
      </c>
      <c r="D51" s="461" t="s">
        <v>585</v>
      </c>
      <c r="E51" s="462"/>
      <c r="F51" s="317"/>
      <c r="G51" s="317"/>
      <c r="H51" s="317"/>
      <c r="I51" s="195"/>
      <c r="J51" s="195"/>
      <c r="K51" s="195"/>
      <c r="L51" s="17"/>
      <c r="M51" s="81"/>
      <c r="N51" s="81"/>
      <c r="O51" s="81"/>
      <c r="P51" s="195"/>
      <c r="Q51" s="195"/>
      <c r="R51" s="195"/>
      <c r="S51" s="331"/>
      <c r="T51" s="331"/>
      <c r="U51" s="332"/>
    </row>
    <row r="52" spans="2:21" s="10" customFormat="1" ht="30" customHeight="1">
      <c r="B52" s="177" t="s">
        <v>858</v>
      </c>
      <c r="C52" s="244" t="s">
        <v>887</v>
      </c>
      <c r="D52" s="459" t="s">
        <v>105</v>
      </c>
      <c r="E52" s="460"/>
      <c r="F52" s="316"/>
      <c r="G52" s="315"/>
      <c r="H52" s="315"/>
      <c r="I52" s="194"/>
      <c r="J52" s="194"/>
      <c r="K52" s="194"/>
      <c r="L52" s="17" t="s">
        <v>40</v>
      </c>
      <c r="M52" s="179"/>
      <c r="N52" s="179"/>
      <c r="O52" s="179"/>
      <c r="P52" s="81"/>
      <c r="Q52" s="81"/>
      <c r="R52" s="81"/>
      <c r="S52" s="314">
        <f>+F52*M52</f>
        <v>0</v>
      </c>
      <c r="T52" s="314">
        <f>+G52*N52</f>
        <v>0</v>
      </c>
      <c r="U52" s="344">
        <f>+H52*O52</f>
        <v>0</v>
      </c>
    </row>
    <row r="53" spans="2:21" s="10" customFormat="1" ht="30" customHeight="1">
      <c r="B53" s="177" t="s">
        <v>864</v>
      </c>
      <c r="C53" s="244" t="s">
        <v>888</v>
      </c>
      <c r="D53" s="461" t="s">
        <v>585</v>
      </c>
      <c r="E53" s="462"/>
      <c r="F53" s="317"/>
      <c r="G53" s="317"/>
      <c r="H53" s="317"/>
      <c r="I53" s="195"/>
      <c r="J53" s="195"/>
      <c r="K53" s="195"/>
      <c r="L53" s="17"/>
      <c r="M53" s="81"/>
      <c r="N53" s="81"/>
      <c r="O53" s="81"/>
      <c r="P53" s="24"/>
      <c r="Q53" s="24"/>
      <c r="R53" s="24"/>
      <c r="S53" s="327"/>
      <c r="T53" s="327"/>
      <c r="U53" s="328"/>
    </row>
    <row r="54" spans="2:22" s="10" customFormat="1" ht="30" customHeight="1">
      <c r="B54" s="177" t="s">
        <v>865</v>
      </c>
      <c r="C54" s="244" t="s">
        <v>89</v>
      </c>
      <c r="D54" s="531" t="s">
        <v>108</v>
      </c>
      <c r="E54" s="532"/>
      <c r="F54" s="318"/>
      <c r="G54" s="319"/>
      <c r="H54" s="319"/>
      <c r="I54" s="19"/>
      <c r="J54" s="19"/>
      <c r="K54" s="19"/>
      <c r="L54" s="17"/>
      <c r="M54" s="25"/>
      <c r="N54" s="25"/>
      <c r="O54" s="25"/>
      <c r="P54" s="19"/>
      <c r="Q54" s="19"/>
      <c r="R54" s="19"/>
      <c r="S54" s="329"/>
      <c r="T54" s="329"/>
      <c r="U54" s="328"/>
      <c r="V54" s="180"/>
    </row>
    <row r="55" spans="2:21" s="10" customFormat="1" ht="30" customHeight="1">
      <c r="B55" s="177" t="s">
        <v>852</v>
      </c>
      <c r="C55" s="244" t="s">
        <v>92</v>
      </c>
      <c r="D55" s="457" t="s">
        <v>111</v>
      </c>
      <c r="E55" s="458"/>
      <c r="F55" s="322">
        <f>+F56+F57</f>
        <v>0</v>
      </c>
      <c r="G55" s="322">
        <f>+G56+G57</f>
        <v>0</v>
      </c>
      <c r="H55" s="322">
        <f>+H56+H57</f>
        <v>0</v>
      </c>
      <c r="I55" s="16"/>
      <c r="J55" s="16"/>
      <c r="K55" s="16"/>
      <c r="L55" s="17"/>
      <c r="M55" s="16"/>
      <c r="N55" s="16"/>
      <c r="O55" s="16"/>
      <c r="P55" s="16"/>
      <c r="Q55" s="16"/>
      <c r="R55" s="16"/>
      <c r="S55" s="322">
        <f>+S56+S57</f>
        <v>0</v>
      </c>
      <c r="T55" s="322">
        <f>+T56+T57</f>
        <v>0</v>
      </c>
      <c r="U55" s="325">
        <f>+U56+U57</f>
        <v>0</v>
      </c>
    </row>
    <row r="56" spans="2:21" s="10" customFormat="1" ht="30" customHeight="1">
      <c r="B56" s="177" t="s">
        <v>600</v>
      </c>
      <c r="C56" s="244" t="s">
        <v>587</v>
      </c>
      <c r="D56" s="459" t="s">
        <v>117</v>
      </c>
      <c r="E56" s="460"/>
      <c r="F56" s="315"/>
      <c r="G56" s="315"/>
      <c r="H56" s="315"/>
      <c r="I56" s="19"/>
      <c r="J56" s="19"/>
      <c r="K56" s="19"/>
      <c r="L56" s="17" t="s">
        <v>36</v>
      </c>
      <c r="M56" s="179"/>
      <c r="N56" s="179"/>
      <c r="O56" s="179"/>
      <c r="P56" s="19"/>
      <c r="Q56" s="19"/>
      <c r="R56" s="19"/>
      <c r="S56" s="314">
        <f aca="true" t="shared" si="6" ref="S56:U57">+F56*M56</f>
        <v>0</v>
      </c>
      <c r="T56" s="314">
        <f t="shared" si="6"/>
        <v>0</v>
      </c>
      <c r="U56" s="344">
        <f t="shared" si="6"/>
        <v>0</v>
      </c>
    </row>
    <row r="57" spans="2:21" s="10" customFormat="1" ht="30" customHeight="1">
      <c r="B57" s="177" t="s">
        <v>866</v>
      </c>
      <c r="C57" s="244" t="s">
        <v>889</v>
      </c>
      <c r="D57" s="535" t="s">
        <v>120</v>
      </c>
      <c r="E57" s="536"/>
      <c r="F57" s="317"/>
      <c r="G57" s="317"/>
      <c r="H57" s="317"/>
      <c r="I57" s="19"/>
      <c r="J57" s="16"/>
      <c r="K57" s="16"/>
      <c r="L57" s="17" t="s">
        <v>36</v>
      </c>
      <c r="M57" s="181"/>
      <c r="N57" s="181"/>
      <c r="O57" s="181"/>
      <c r="P57" s="16"/>
      <c r="Q57" s="16"/>
      <c r="R57" s="16"/>
      <c r="S57" s="314">
        <f t="shared" si="6"/>
        <v>0</v>
      </c>
      <c r="T57" s="314">
        <f t="shared" si="6"/>
        <v>0</v>
      </c>
      <c r="U57" s="344">
        <f t="shared" si="6"/>
        <v>0</v>
      </c>
    </row>
    <row r="58" spans="2:21" s="10" customFormat="1" ht="30" customHeight="1">
      <c r="B58" s="242" t="s">
        <v>647</v>
      </c>
      <c r="C58" s="246" t="s">
        <v>110</v>
      </c>
      <c r="D58" s="455" t="s">
        <v>384</v>
      </c>
      <c r="E58" s="456"/>
      <c r="F58" s="333">
        <f>+F59+F74+F75</f>
        <v>0</v>
      </c>
      <c r="G58" s="333">
        <f>+G59+G74+G75</f>
        <v>0</v>
      </c>
      <c r="H58" s="333">
        <f>+H59+H74+H75</f>
        <v>0</v>
      </c>
      <c r="I58" s="19"/>
      <c r="J58" s="19"/>
      <c r="K58" s="19"/>
      <c r="L58" s="247"/>
      <c r="M58" s="16"/>
      <c r="N58" s="16"/>
      <c r="O58" s="16"/>
      <c r="P58" s="19"/>
      <c r="Q58" s="19"/>
      <c r="R58" s="19"/>
      <c r="S58" s="333">
        <f>+S59+S75</f>
        <v>0</v>
      </c>
      <c r="T58" s="333">
        <f>+T59+T75</f>
        <v>0</v>
      </c>
      <c r="U58" s="346">
        <f>+U59+U75</f>
        <v>0</v>
      </c>
    </row>
    <row r="59" spans="2:21" s="10" customFormat="1" ht="30" customHeight="1">
      <c r="B59" s="177" t="s">
        <v>867</v>
      </c>
      <c r="C59" s="244" t="s">
        <v>113</v>
      </c>
      <c r="D59" s="457" t="s">
        <v>84</v>
      </c>
      <c r="E59" s="458"/>
      <c r="F59" s="322">
        <f aca="true" t="shared" si="7" ref="F59:K59">+F60+F62+F64+F66+F68+F70+F72</f>
        <v>0</v>
      </c>
      <c r="G59" s="322">
        <f t="shared" si="7"/>
        <v>0</v>
      </c>
      <c r="H59" s="322">
        <f t="shared" si="7"/>
        <v>0</v>
      </c>
      <c r="I59" s="322">
        <f t="shared" si="7"/>
        <v>0</v>
      </c>
      <c r="J59" s="322">
        <f t="shared" si="7"/>
        <v>0</v>
      </c>
      <c r="K59" s="322">
        <f t="shared" si="7"/>
        <v>0</v>
      </c>
      <c r="L59" s="17"/>
      <c r="M59" s="16"/>
      <c r="N59" s="16"/>
      <c r="O59" s="16"/>
      <c r="P59" s="16"/>
      <c r="Q59" s="16"/>
      <c r="R59" s="16"/>
      <c r="S59" s="322">
        <f>+S60+S62+S64+S66+S68+S70+S72</f>
        <v>0</v>
      </c>
      <c r="T59" s="322">
        <f>+T60+T62+T64+T66+T68+T70+T72</f>
        <v>0</v>
      </c>
      <c r="U59" s="325">
        <f>+U60+U62+U64+U66+U68+U70+U72</f>
        <v>0</v>
      </c>
    </row>
    <row r="60" spans="2:21" s="10" customFormat="1" ht="30" customHeight="1">
      <c r="B60" s="177" t="s">
        <v>853</v>
      </c>
      <c r="C60" s="244" t="s">
        <v>592</v>
      </c>
      <c r="D60" s="459" t="s">
        <v>87</v>
      </c>
      <c r="E60" s="460"/>
      <c r="F60" s="316"/>
      <c r="G60" s="315"/>
      <c r="H60" s="315"/>
      <c r="I60" s="194"/>
      <c r="J60" s="194"/>
      <c r="K60" s="194"/>
      <c r="L60" s="17">
        <v>0</v>
      </c>
      <c r="M60" s="179"/>
      <c r="N60" s="179"/>
      <c r="O60" s="179"/>
      <c r="P60" s="81"/>
      <c r="Q60" s="81"/>
      <c r="R60" s="81"/>
      <c r="S60" s="314">
        <f>+F60*M60</f>
        <v>0</v>
      </c>
      <c r="T60" s="314">
        <f>+G60*N60</f>
        <v>0</v>
      </c>
      <c r="U60" s="344">
        <f>+H60*O60</f>
        <v>0</v>
      </c>
    </row>
    <row r="61" spans="2:21" s="10" customFormat="1" ht="30" customHeight="1">
      <c r="B61" s="177" t="s">
        <v>601</v>
      </c>
      <c r="C61" s="244" t="s">
        <v>891</v>
      </c>
      <c r="D61" s="461" t="s">
        <v>585</v>
      </c>
      <c r="E61" s="462"/>
      <c r="F61" s="317"/>
      <c r="G61" s="317"/>
      <c r="H61" s="317"/>
      <c r="I61" s="195"/>
      <c r="J61" s="195"/>
      <c r="K61" s="195"/>
      <c r="L61" s="17"/>
      <c r="M61" s="81"/>
      <c r="N61" s="81"/>
      <c r="O61" s="81"/>
      <c r="P61" s="195"/>
      <c r="Q61" s="195"/>
      <c r="R61" s="195"/>
      <c r="S61" s="331"/>
      <c r="T61" s="331"/>
      <c r="U61" s="332"/>
    </row>
    <row r="62" spans="2:21" s="10" customFormat="1" ht="30" customHeight="1">
      <c r="B62" s="177" t="s">
        <v>868</v>
      </c>
      <c r="C62" s="244" t="s">
        <v>890</v>
      </c>
      <c r="D62" s="459" t="s">
        <v>90</v>
      </c>
      <c r="E62" s="460"/>
      <c r="F62" s="316"/>
      <c r="G62" s="315"/>
      <c r="H62" s="315"/>
      <c r="I62" s="194"/>
      <c r="J62" s="194"/>
      <c r="K62" s="194"/>
      <c r="L62" s="17">
        <v>0.07</v>
      </c>
      <c r="M62" s="179"/>
      <c r="N62" s="179"/>
      <c r="O62" s="179"/>
      <c r="P62" s="81"/>
      <c r="Q62" s="81"/>
      <c r="R62" s="81"/>
      <c r="S62" s="314">
        <f>+F62*M62</f>
        <v>0</v>
      </c>
      <c r="T62" s="314">
        <f>+G62*N62</f>
        <v>0</v>
      </c>
      <c r="U62" s="344">
        <f>+H62*O62</f>
        <v>0</v>
      </c>
    </row>
    <row r="63" spans="2:21" s="10" customFormat="1" ht="30" customHeight="1">
      <c r="B63" s="177" t="s">
        <v>648</v>
      </c>
      <c r="C63" s="244" t="s">
        <v>893</v>
      </c>
      <c r="D63" s="461" t="s">
        <v>585</v>
      </c>
      <c r="E63" s="462"/>
      <c r="F63" s="317"/>
      <c r="G63" s="317"/>
      <c r="H63" s="317"/>
      <c r="I63" s="195"/>
      <c r="J63" s="195"/>
      <c r="K63" s="195"/>
      <c r="L63" s="17"/>
      <c r="M63" s="81"/>
      <c r="N63" s="81"/>
      <c r="O63" s="81"/>
      <c r="P63" s="195"/>
      <c r="Q63" s="195"/>
      <c r="R63" s="195"/>
      <c r="S63" s="331"/>
      <c r="T63" s="331"/>
      <c r="U63" s="332"/>
    </row>
    <row r="64" spans="2:21" s="10" customFormat="1" ht="30" customHeight="1">
      <c r="B64" s="177" t="s">
        <v>859</v>
      </c>
      <c r="C64" s="244" t="s">
        <v>892</v>
      </c>
      <c r="D64" s="459" t="s">
        <v>93</v>
      </c>
      <c r="E64" s="460"/>
      <c r="F64" s="316"/>
      <c r="G64" s="315"/>
      <c r="H64" s="315"/>
      <c r="I64" s="194"/>
      <c r="J64" s="194"/>
      <c r="K64" s="194"/>
      <c r="L64" s="17">
        <v>0.15</v>
      </c>
      <c r="M64" s="179"/>
      <c r="N64" s="179"/>
      <c r="O64" s="179"/>
      <c r="P64" s="81"/>
      <c r="Q64" s="81"/>
      <c r="R64" s="81"/>
      <c r="S64" s="314">
        <f>+F64*M64</f>
        <v>0</v>
      </c>
      <c r="T64" s="314">
        <f>+G64*N64</f>
        <v>0</v>
      </c>
      <c r="U64" s="344">
        <f>+H64*O64</f>
        <v>0</v>
      </c>
    </row>
    <row r="65" spans="2:21" s="10" customFormat="1" ht="30" customHeight="1">
      <c r="B65" s="177" t="s">
        <v>854</v>
      </c>
      <c r="C65" s="244" t="s">
        <v>894</v>
      </c>
      <c r="D65" s="461" t="s">
        <v>585</v>
      </c>
      <c r="E65" s="462"/>
      <c r="F65" s="317"/>
      <c r="G65" s="317"/>
      <c r="H65" s="317"/>
      <c r="I65" s="195"/>
      <c r="J65" s="195"/>
      <c r="K65" s="195"/>
      <c r="L65" s="17"/>
      <c r="M65" s="81"/>
      <c r="N65" s="81"/>
      <c r="O65" s="81"/>
      <c r="P65" s="195"/>
      <c r="Q65" s="195"/>
      <c r="R65" s="195"/>
      <c r="S65" s="331"/>
      <c r="T65" s="331"/>
      <c r="U65" s="332"/>
    </row>
    <row r="66" spans="2:21" s="10" customFormat="1" ht="30" customHeight="1">
      <c r="B66" s="177" t="s">
        <v>602</v>
      </c>
      <c r="C66" s="244" t="s">
        <v>895</v>
      </c>
      <c r="D66" s="459" t="s">
        <v>96</v>
      </c>
      <c r="E66" s="460"/>
      <c r="F66" s="316"/>
      <c r="G66" s="315"/>
      <c r="H66" s="315"/>
      <c r="I66" s="194"/>
      <c r="J66" s="194"/>
      <c r="K66" s="194"/>
      <c r="L66" s="17">
        <v>0.25</v>
      </c>
      <c r="M66" s="179"/>
      <c r="N66" s="179"/>
      <c r="O66" s="179"/>
      <c r="P66" s="81"/>
      <c r="Q66" s="81"/>
      <c r="R66" s="81"/>
      <c r="S66" s="314">
        <f>+F66*M66</f>
        <v>0</v>
      </c>
      <c r="T66" s="314">
        <f>+G66*N66</f>
        <v>0</v>
      </c>
      <c r="U66" s="344">
        <f>+H66*O66</f>
        <v>0</v>
      </c>
    </row>
    <row r="67" spans="2:21" s="10" customFormat="1" ht="30" customHeight="1">
      <c r="B67" s="177" t="s">
        <v>869</v>
      </c>
      <c r="C67" s="244" t="s">
        <v>896</v>
      </c>
      <c r="D67" s="461" t="s">
        <v>585</v>
      </c>
      <c r="E67" s="462"/>
      <c r="F67" s="317"/>
      <c r="G67" s="317"/>
      <c r="H67" s="317"/>
      <c r="I67" s="195"/>
      <c r="J67" s="195"/>
      <c r="K67" s="195"/>
      <c r="L67" s="17"/>
      <c r="M67" s="81"/>
      <c r="N67" s="81"/>
      <c r="O67" s="81"/>
      <c r="P67" s="195"/>
      <c r="Q67" s="195"/>
      <c r="R67" s="195"/>
      <c r="S67" s="331"/>
      <c r="T67" s="331"/>
      <c r="U67" s="332"/>
    </row>
    <row r="68" spans="2:21" s="10" customFormat="1" ht="30" customHeight="1">
      <c r="B68" s="177" t="s">
        <v>649</v>
      </c>
      <c r="C68" s="244" t="s">
        <v>897</v>
      </c>
      <c r="D68" s="459" t="s">
        <v>99</v>
      </c>
      <c r="E68" s="460"/>
      <c r="F68" s="316"/>
      <c r="G68" s="315"/>
      <c r="H68" s="315"/>
      <c r="I68" s="194"/>
      <c r="J68" s="194"/>
      <c r="K68" s="194"/>
      <c r="L68" s="17">
        <v>0.3</v>
      </c>
      <c r="M68" s="179"/>
      <c r="N68" s="179"/>
      <c r="O68" s="179"/>
      <c r="P68" s="81"/>
      <c r="Q68" s="81"/>
      <c r="R68" s="81"/>
      <c r="S68" s="314">
        <f>+F68*M68</f>
        <v>0</v>
      </c>
      <c r="T68" s="314">
        <f>+G68*N68</f>
        <v>0</v>
      </c>
      <c r="U68" s="344">
        <f>+H68*O68</f>
        <v>0</v>
      </c>
    </row>
    <row r="69" spans="2:21" s="10" customFormat="1" ht="30" customHeight="1">
      <c r="B69" s="177" t="s">
        <v>870</v>
      </c>
      <c r="C69" s="244" t="s">
        <v>898</v>
      </c>
      <c r="D69" s="461" t="s">
        <v>585</v>
      </c>
      <c r="E69" s="462"/>
      <c r="F69" s="317"/>
      <c r="G69" s="317"/>
      <c r="H69" s="317"/>
      <c r="I69" s="195"/>
      <c r="J69" s="195"/>
      <c r="K69" s="195"/>
      <c r="L69" s="17"/>
      <c r="M69" s="81"/>
      <c r="N69" s="81"/>
      <c r="O69" s="81"/>
      <c r="P69" s="195"/>
      <c r="Q69" s="195"/>
      <c r="R69" s="195"/>
      <c r="S69" s="331"/>
      <c r="T69" s="331"/>
      <c r="U69" s="332"/>
    </row>
    <row r="70" spans="2:21" s="10" customFormat="1" ht="30" customHeight="1">
      <c r="B70" s="177" t="s">
        <v>855</v>
      </c>
      <c r="C70" s="244" t="s">
        <v>899</v>
      </c>
      <c r="D70" s="459" t="s">
        <v>102</v>
      </c>
      <c r="E70" s="460"/>
      <c r="F70" s="316"/>
      <c r="G70" s="315"/>
      <c r="H70" s="315"/>
      <c r="I70" s="194"/>
      <c r="J70" s="194"/>
      <c r="K70" s="194"/>
      <c r="L70" s="17">
        <v>0.35</v>
      </c>
      <c r="M70" s="179"/>
      <c r="N70" s="179"/>
      <c r="O70" s="179"/>
      <c r="P70" s="81"/>
      <c r="Q70" s="81"/>
      <c r="R70" s="81"/>
      <c r="S70" s="314">
        <f>+F70*M70</f>
        <v>0</v>
      </c>
      <c r="T70" s="314">
        <f>+G70*N70</f>
        <v>0</v>
      </c>
      <c r="U70" s="344">
        <f>+H70*O70</f>
        <v>0</v>
      </c>
    </row>
    <row r="71" spans="2:21" s="10" customFormat="1" ht="30" customHeight="1">
      <c r="B71" s="177" t="s">
        <v>603</v>
      </c>
      <c r="C71" s="244" t="s">
        <v>900</v>
      </c>
      <c r="D71" s="461" t="s">
        <v>585</v>
      </c>
      <c r="E71" s="462"/>
      <c r="F71" s="317"/>
      <c r="G71" s="317"/>
      <c r="H71" s="317"/>
      <c r="I71" s="195"/>
      <c r="J71" s="195"/>
      <c r="K71" s="195"/>
      <c r="L71" s="17"/>
      <c r="M71" s="81"/>
      <c r="N71" s="81"/>
      <c r="O71" s="81"/>
      <c r="P71" s="195"/>
      <c r="Q71" s="195"/>
      <c r="R71" s="195"/>
      <c r="S71" s="331"/>
      <c r="T71" s="331"/>
      <c r="U71" s="332"/>
    </row>
    <row r="72" spans="2:21" s="10" customFormat="1" ht="30" customHeight="1">
      <c r="B72" s="177" t="s">
        <v>871</v>
      </c>
      <c r="C72" s="244" t="s">
        <v>901</v>
      </c>
      <c r="D72" s="459" t="s">
        <v>909</v>
      </c>
      <c r="E72" s="460"/>
      <c r="F72" s="316"/>
      <c r="G72" s="315"/>
      <c r="H72" s="315"/>
      <c r="I72" s="194"/>
      <c r="J72" s="194"/>
      <c r="K72" s="194"/>
      <c r="L72" s="17" t="s">
        <v>40</v>
      </c>
      <c r="M72" s="179"/>
      <c r="N72" s="179"/>
      <c r="O72" s="179"/>
      <c r="P72" s="81"/>
      <c r="Q72" s="81"/>
      <c r="R72" s="81"/>
      <c r="S72" s="314">
        <f>+F72*M72</f>
        <v>0</v>
      </c>
      <c r="T72" s="314">
        <f>+G72*N72</f>
        <v>0</v>
      </c>
      <c r="U72" s="344">
        <f>+H72*O72</f>
        <v>0</v>
      </c>
    </row>
    <row r="73" spans="2:21" s="10" customFormat="1" ht="30" customHeight="1">
      <c r="B73" s="177" t="s">
        <v>650</v>
      </c>
      <c r="C73" s="244" t="s">
        <v>902</v>
      </c>
      <c r="D73" s="461" t="s">
        <v>585</v>
      </c>
      <c r="E73" s="462"/>
      <c r="F73" s="317"/>
      <c r="G73" s="317"/>
      <c r="H73" s="317"/>
      <c r="I73" s="195"/>
      <c r="J73" s="195"/>
      <c r="K73" s="195"/>
      <c r="L73" s="17"/>
      <c r="M73" s="81"/>
      <c r="N73" s="81"/>
      <c r="O73" s="81"/>
      <c r="P73" s="24"/>
      <c r="Q73" s="24"/>
      <c r="R73" s="24"/>
      <c r="S73" s="327"/>
      <c r="T73" s="327"/>
      <c r="U73" s="328"/>
    </row>
    <row r="74" spans="2:22" s="10" customFormat="1" ht="30" customHeight="1">
      <c r="B74" s="177" t="s">
        <v>872</v>
      </c>
      <c r="C74" s="244" t="s">
        <v>116</v>
      </c>
      <c r="D74" s="531" t="s">
        <v>108</v>
      </c>
      <c r="E74" s="532"/>
      <c r="F74" s="318"/>
      <c r="G74" s="319"/>
      <c r="H74" s="319"/>
      <c r="I74" s="19"/>
      <c r="J74" s="19"/>
      <c r="K74" s="19"/>
      <c r="L74" s="17"/>
      <c r="M74" s="25"/>
      <c r="N74" s="25"/>
      <c r="O74" s="25"/>
      <c r="P74" s="19"/>
      <c r="Q74" s="19"/>
      <c r="R74" s="19"/>
      <c r="S74" s="329"/>
      <c r="T74" s="329"/>
      <c r="U74" s="328"/>
      <c r="V74" s="180"/>
    </row>
    <row r="75" spans="2:21" s="10" customFormat="1" ht="30" customHeight="1">
      <c r="B75" s="177" t="s">
        <v>856</v>
      </c>
      <c r="C75" s="244" t="s">
        <v>119</v>
      </c>
      <c r="D75" s="457" t="s">
        <v>111</v>
      </c>
      <c r="E75" s="458"/>
      <c r="F75" s="323">
        <f>+F76+F77+F78</f>
        <v>0</v>
      </c>
      <c r="G75" s="322">
        <f>+G76+G77+G78</f>
        <v>0</v>
      </c>
      <c r="H75" s="322">
        <f>+H76+H77+H78</f>
        <v>0</v>
      </c>
      <c r="I75" s="16"/>
      <c r="J75" s="16"/>
      <c r="K75" s="16"/>
      <c r="L75" s="17"/>
      <c r="M75" s="16"/>
      <c r="N75" s="16"/>
      <c r="O75" s="16"/>
      <c r="P75" s="16"/>
      <c r="Q75" s="16"/>
      <c r="R75" s="16"/>
      <c r="S75" s="323">
        <f>+S76+S77+S78</f>
        <v>0</v>
      </c>
      <c r="T75" s="322">
        <f>+T76+T77+T78</f>
        <v>0</v>
      </c>
      <c r="U75" s="325">
        <f>+U76+U77+U78</f>
        <v>0</v>
      </c>
    </row>
    <row r="76" spans="2:21" s="10" customFormat="1" ht="30" customHeight="1">
      <c r="B76" s="177" t="s">
        <v>604</v>
      </c>
      <c r="C76" s="244" t="s">
        <v>594</v>
      </c>
      <c r="D76" s="459" t="s">
        <v>114</v>
      </c>
      <c r="E76" s="460"/>
      <c r="F76" s="318"/>
      <c r="G76" s="319"/>
      <c r="H76" s="319"/>
      <c r="I76" s="19"/>
      <c r="J76" s="19"/>
      <c r="K76" s="19"/>
      <c r="L76" s="17" t="s">
        <v>40</v>
      </c>
      <c r="M76" s="179"/>
      <c r="N76" s="179"/>
      <c r="O76" s="179"/>
      <c r="P76" s="19"/>
      <c r="Q76" s="19"/>
      <c r="R76" s="19"/>
      <c r="S76" s="314">
        <f>+F76*M76</f>
        <v>0</v>
      </c>
      <c r="T76" s="314">
        <f aca="true" t="shared" si="8" ref="T76:U78">+G76*N76</f>
        <v>0</v>
      </c>
      <c r="U76" s="344">
        <f t="shared" si="8"/>
        <v>0</v>
      </c>
    </row>
    <row r="77" spans="2:21" s="10" customFormat="1" ht="30" customHeight="1">
      <c r="B77" s="177" t="s">
        <v>873</v>
      </c>
      <c r="C77" s="244" t="s">
        <v>903</v>
      </c>
      <c r="D77" s="459" t="s">
        <v>117</v>
      </c>
      <c r="E77" s="460"/>
      <c r="F77" s="318"/>
      <c r="G77" s="319"/>
      <c r="H77" s="319"/>
      <c r="I77" s="19"/>
      <c r="J77" s="19"/>
      <c r="K77" s="19"/>
      <c r="L77" s="17" t="s">
        <v>36</v>
      </c>
      <c r="M77" s="179"/>
      <c r="N77" s="179"/>
      <c r="O77" s="179"/>
      <c r="P77" s="19"/>
      <c r="Q77" s="19"/>
      <c r="R77" s="19"/>
      <c r="S77" s="314">
        <f>+F77*M77</f>
        <v>0</v>
      </c>
      <c r="T77" s="314">
        <f t="shared" si="8"/>
        <v>0</v>
      </c>
      <c r="U77" s="344">
        <f t="shared" si="8"/>
        <v>0</v>
      </c>
    </row>
    <row r="78" spans="2:21" s="10" customFormat="1" ht="30" customHeight="1">
      <c r="B78" s="177" t="s">
        <v>651</v>
      </c>
      <c r="C78" s="244" t="s">
        <v>904</v>
      </c>
      <c r="D78" s="535" t="s">
        <v>120</v>
      </c>
      <c r="E78" s="536"/>
      <c r="F78" s="318"/>
      <c r="G78" s="319"/>
      <c r="H78" s="319"/>
      <c r="I78" s="19"/>
      <c r="J78" s="16"/>
      <c r="K78" s="16"/>
      <c r="L78" s="17" t="s">
        <v>36</v>
      </c>
      <c r="M78" s="181"/>
      <c r="N78" s="181"/>
      <c r="O78" s="181"/>
      <c r="P78" s="16"/>
      <c r="Q78" s="16"/>
      <c r="R78" s="16"/>
      <c r="S78" s="314">
        <f>+F78*M78</f>
        <v>0</v>
      </c>
      <c r="T78" s="314">
        <f t="shared" si="8"/>
        <v>0</v>
      </c>
      <c r="U78" s="344">
        <f t="shared" si="8"/>
        <v>0</v>
      </c>
    </row>
    <row r="79" spans="2:21" s="10" customFormat="1" ht="30" customHeight="1">
      <c r="B79" s="177" t="s">
        <v>121</v>
      </c>
      <c r="C79" s="182" t="s">
        <v>122</v>
      </c>
      <c r="D79" s="529" t="s">
        <v>123</v>
      </c>
      <c r="E79" s="530"/>
      <c r="F79" s="183"/>
      <c r="G79" s="16"/>
      <c r="H79" s="16"/>
      <c r="I79" s="19"/>
      <c r="J79" s="19"/>
      <c r="K79" s="16"/>
      <c r="L79" s="17"/>
      <c r="M79" s="16"/>
      <c r="N79" s="16"/>
      <c r="O79" s="16"/>
      <c r="P79" s="184"/>
      <c r="Q79" s="16"/>
      <c r="R79" s="16"/>
      <c r="S79" s="314">
        <f>+'75'!L10+'75'!L146</f>
        <v>0</v>
      </c>
      <c r="T79" s="314">
        <f>+'75'!M10+'75'!M146</f>
        <v>0</v>
      </c>
      <c r="U79" s="344">
        <f>+'75'!N10+'75'!N146</f>
        <v>0</v>
      </c>
    </row>
    <row r="80" spans="2:21" s="10" customFormat="1" ht="45.75" customHeight="1">
      <c r="B80" s="177" t="s">
        <v>124</v>
      </c>
      <c r="C80" s="182" t="s">
        <v>125</v>
      </c>
      <c r="D80" s="522" t="s">
        <v>581</v>
      </c>
      <c r="E80" s="523"/>
      <c r="F80" s="183"/>
      <c r="G80" s="16"/>
      <c r="H80" s="16"/>
      <c r="I80" s="16"/>
      <c r="J80" s="16"/>
      <c r="K80" s="16"/>
      <c r="L80" s="17"/>
      <c r="M80" s="16"/>
      <c r="N80" s="16"/>
      <c r="O80" s="16"/>
      <c r="P80" s="184"/>
      <c r="Q80" s="16"/>
      <c r="R80" s="16"/>
      <c r="S80" s="312"/>
      <c r="T80" s="312"/>
      <c r="U80" s="326"/>
    </row>
    <row r="81" spans="2:32" s="10" customFormat="1" ht="30" customHeight="1">
      <c r="B81" s="177" t="s">
        <v>126</v>
      </c>
      <c r="C81" s="182" t="s">
        <v>127</v>
      </c>
      <c r="D81" s="529" t="s">
        <v>582</v>
      </c>
      <c r="E81" s="530"/>
      <c r="F81" s="185"/>
      <c r="G81" s="22"/>
      <c r="H81" s="22"/>
      <c r="I81" s="22"/>
      <c r="J81" s="22"/>
      <c r="K81" s="22"/>
      <c r="L81" s="23"/>
      <c r="M81" s="22"/>
      <c r="N81" s="22"/>
      <c r="O81" s="22"/>
      <c r="P81" s="186"/>
      <c r="Q81" s="22"/>
      <c r="R81" s="22"/>
      <c r="S81" s="330"/>
      <c r="T81" s="330"/>
      <c r="U81" s="347"/>
      <c r="W81" s="187"/>
      <c r="AF81" s="187"/>
    </row>
    <row r="82" spans="2:21" s="10" customFormat="1" ht="30" customHeight="1">
      <c r="B82" s="526" t="s">
        <v>128</v>
      </c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8"/>
    </row>
    <row r="83" spans="2:32" s="10" customFormat="1" ht="30" customHeight="1">
      <c r="B83" s="177" t="s">
        <v>131</v>
      </c>
      <c r="C83" s="216" t="s">
        <v>130</v>
      </c>
      <c r="D83" s="539" t="s">
        <v>133</v>
      </c>
      <c r="E83" s="540"/>
      <c r="F83" s="178"/>
      <c r="G83" s="24"/>
      <c r="H83" s="24"/>
      <c r="I83" s="19"/>
      <c r="J83" s="19"/>
      <c r="K83" s="19"/>
      <c r="L83" s="25"/>
      <c r="M83" s="179"/>
      <c r="N83" s="179"/>
      <c r="O83" s="179"/>
      <c r="P83" s="19"/>
      <c r="Q83" s="19"/>
      <c r="R83" s="19"/>
      <c r="S83" s="21"/>
      <c r="T83" s="21"/>
      <c r="U83" s="176"/>
      <c r="W83" s="187"/>
      <c r="AF83" s="1"/>
    </row>
    <row r="84" spans="2:38" s="10" customFormat="1" ht="30" customHeight="1">
      <c r="B84" s="177" t="s">
        <v>134</v>
      </c>
      <c r="C84" s="216" t="s">
        <v>132</v>
      </c>
      <c r="D84" s="539" t="s">
        <v>136</v>
      </c>
      <c r="E84" s="540"/>
      <c r="F84" s="178"/>
      <c r="G84" s="24"/>
      <c r="H84" s="24"/>
      <c r="I84" s="19"/>
      <c r="J84" s="19"/>
      <c r="K84" s="19"/>
      <c r="L84" s="25"/>
      <c r="M84" s="19"/>
      <c r="N84" s="19"/>
      <c r="O84" s="19"/>
      <c r="P84" s="19"/>
      <c r="Q84" s="19"/>
      <c r="R84" s="19"/>
      <c r="S84" s="320">
        <f>+SUM(S85:S89)</f>
        <v>0</v>
      </c>
      <c r="T84" s="320">
        <f>+SUM(T85:T89)</f>
        <v>0</v>
      </c>
      <c r="U84" s="324">
        <f>+SUM(U85:U89)</f>
        <v>0</v>
      </c>
      <c r="W84" s="187"/>
      <c r="AF84" s="487"/>
      <c r="AG84" s="487"/>
      <c r="AH84" s="487"/>
      <c r="AI84" s="487"/>
      <c r="AJ84" s="487"/>
      <c r="AK84" s="487"/>
      <c r="AL84" s="487"/>
    </row>
    <row r="85" spans="2:38" s="10" customFormat="1" ht="30" customHeight="1">
      <c r="B85" s="177" t="s">
        <v>137</v>
      </c>
      <c r="C85" s="216" t="s">
        <v>1239</v>
      </c>
      <c r="D85" s="463" t="s">
        <v>579</v>
      </c>
      <c r="E85" s="464"/>
      <c r="F85" s="178"/>
      <c r="G85" s="24"/>
      <c r="H85" s="24"/>
      <c r="I85" s="19"/>
      <c r="J85" s="19"/>
      <c r="K85" s="19"/>
      <c r="L85" s="25"/>
      <c r="M85" s="179"/>
      <c r="N85" s="179"/>
      <c r="O85" s="179"/>
      <c r="P85" s="19"/>
      <c r="Q85" s="19"/>
      <c r="R85" s="19"/>
      <c r="S85" s="21"/>
      <c r="T85" s="21"/>
      <c r="U85" s="176"/>
      <c r="W85" s="187"/>
      <c r="AF85" s="487"/>
      <c r="AG85" s="487"/>
      <c r="AH85" s="487"/>
      <c r="AI85" s="487"/>
      <c r="AJ85" s="487"/>
      <c r="AK85" s="487"/>
      <c r="AL85" s="487"/>
    </row>
    <row r="86" spans="2:38" s="10" customFormat="1" ht="30" customHeight="1">
      <c r="B86" s="177" t="s">
        <v>138</v>
      </c>
      <c r="C86" s="216" t="s">
        <v>1240</v>
      </c>
      <c r="D86" s="463" t="s">
        <v>580</v>
      </c>
      <c r="E86" s="464"/>
      <c r="F86" s="178"/>
      <c r="G86" s="24"/>
      <c r="H86" s="24"/>
      <c r="I86" s="19"/>
      <c r="J86" s="19"/>
      <c r="K86" s="19"/>
      <c r="L86" s="25"/>
      <c r="M86" s="179"/>
      <c r="N86" s="179"/>
      <c r="O86" s="179"/>
      <c r="P86" s="19"/>
      <c r="Q86" s="19"/>
      <c r="R86" s="19"/>
      <c r="S86" s="15"/>
      <c r="T86" s="15"/>
      <c r="U86" s="171"/>
      <c r="W86" s="187"/>
      <c r="AF86" s="487"/>
      <c r="AG86" s="487"/>
      <c r="AH86" s="487"/>
      <c r="AI86" s="487"/>
      <c r="AJ86" s="487"/>
      <c r="AK86" s="487"/>
      <c r="AL86" s="487"/>
    </row>
    <row r="87" spans="2:38" s="10" customFormat="1" ht="30" customHeight="1">
      <c r="B87" s="177" t="s">
        <v>139</v>
      </c>
      <c r="C87" s="216" t="s">
        <v>1241</v>
      </c>
      <c r="D87" s="463" t="s">
        <v>140</v>
      </c>
      <c r="E87" s="464"/>
      <c r="F87" s="178"/>
      <c r="G87" s="24"/>
      <c r="H87" s="24"/>
      <c r="I87" s="24"/>
      <c r="J87" s="24"/>
      <c r="K87" s="24"/>
      <c r="L87" s="25"/>
      <c r="M87" s="179"/>
      <c r="N87" s="179"/>
      <c r="O87" s="179"/>
      <c r="P87" s="19"/>
      <c r="Q87" s="19"/>
      <c r="R87" s="19"/>
      <c r="S87" s="15"/>
      <c r="T87" s="15"/>
      <c r="U87" s="171"/>
      <c r="W87" s="187"/>
      <c r="AF87" s="487"/>
      <c r="AG87" s="487"/>
      <c r="AH87" s="487"/>
      <c r="AI87" s="487"/>
      <c r="AJ87" s="487"/>
      <c r="AK87" s="487"/>
      <c r="AL87" s="487"/>
    </row>
    <row r="88" spans="2:38" s="10" customFormat="1" ht="30" customHeight="1">
      <c r="B88" s="177" t="s">
        <v>141</v>
      </c>
      <c r="C88" s="216" t="s">
        <v>1242</v>
      </c>
      <c r="D88" s="463" t="s">
        <v>142</v>
      </c>
      <c r="E88" s="464"/>
      <c r="F88" s="178"/>
      <c r="G88" s="24"/>
      <c r="H88" s="24"/>
      <c r="I88" s="19"/>
      <c r="J88" s="19"/>
      <c r="K88" s="19"/>
      <c r="L88" s="25"/>
      <c r="M88" s="179"/>
      <c r="N88" s="179"/>
      <c r="O88" s="179"/>
      <c r="P88" s="19"/>
      <c r="Q88" s="19"/>
      <c r="R88" s="19"/>
      <c r="S88" s="15"/>
      <c r="T88" s="15"/>
      <c r="U88" s="171"/>
      <c r="W88" s="187"/>
      <c r="AF88" s="487"/>
      <c r="AG88" s="487"/>
      <c r="AH88" s="487"/>
      <c r="AI88" s="487"/>
      <c r="AJ88" s="487"/>
      <c r="AK88" s="487"/>
      <c r="AL88" s="487"/>
    </row>
    <row r="89" spans="2:38" s="10" customFormat="1" ht="30" customHeight="1">
      <c r="B89" s="177" t="s">
        <v>143</v>
      </c>
      <c r="C89" s="216" t="s">
        <v>1248</v>
      </c>
      <c r="D89" s="463" t="s">
        <v>144</v>
      </c>
      <c r="E89" s="464"/>
      <c r="F89" s="178"/>
      <c r="G89" s="24"/>
      <c r="H89" s="24"/>
      <c r="I89" s="19"/>
      <c r="J89" s="19"/>
      <c r="K89" s="19"/>
      <c r="L89" s="25"/>
      <c r="M89" s="179"/>
      <c r="N89" s="179"/>
      <c r="O89" s="179"/>
      <c r="P89" s="19"/>
      <c r="Q89" s="19"/>
      <c r="R89" s="19"/>
      <c r="S89" s="15"/>
      <c r="T89" s="15"/>
      <c r="U89" s="171"/>
      <c r="W89" s="187"/>
      <c r="AF89" s="487"/>
      <c r="AG89" s="487"/>
      <c r="AH89" s="487"/>
      <c r="AI89" s="487"/>
      <c r="AJ89" s="487"/>
      <c r="AK89" s="487"/>
      <c r="AL89" s="487"/>
    </row>
    <row r="90" spans="2:21" s="10" customFormat="1" ht="30" customHeight="1">
      <c r="B90" s="177"/>
      <c r="C90" s="216" t="s">
        <v>135</v>
      </c>
      <c r="D90" s="537" t="s">
        <v>923</v>
      </c>
      <c r="E90" s="537"/>
      <c r="F90" s="38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248"/>
    </row>
    <row r="91" spans="2:21" ht="30" customHeight="1">
      <c r="B91" s="177">
        <v>530</v>
      </c>
      <c r="C91" s="215" t="s">
        <v>918</v>
      </c>
      <c r="D91" s="538" t="s">
        <v>917</v>
      </c>
      <c r="E91" s="538"/>
      <c r="F91" s="386"/>
      <c r="G91" s="203"/>
      <c r="H91" s="203"/>
      <c r="I91" s="254"/>
      <c r="J91" s="254"/>
      <c r="K91" s="254"/>
      <c r="L91" s="254"/>
      <c r="M91" s="254"/>
      <c r="N91" s="254"/>
      <c r="O91" s="254"/>
      <c r="P91" s="203"/>
      <c r="Q91" s="203"/>
      <c r="R91" s="203"/>
      <c r="S91" s="249"/>
      <c r="T91" s="249"/>
      <c r="U91" s="250"/>
    </row>
    <row r="92" spans="2:21" ht="30" customHeight="1">
      <c r="B92" s="177">
        <v>540</v>
      </c>
      <c r="C92" s="215" t="s">
        <v>919</v>
      </c>
      <c r="D92" s="538" t="s">
        <v>913</v>
      </c>
      <c r="E92" s="538"/>
      <c r="F92" s="386"/>
      <c r="G92" s="203"/>
      <c r="H92" s="203"/>
      <c r="I92" s="254"/>
      <c r="J92" s="254"/>
      <c r="K92" s="254"/>
      <c r="L92" s="254"/>
      <c r="M92" s="254"/>
      <c r="N92" s="254"/>
      <c r="O92" s="254"/>
      <c r="P92" s="203"/>
      <c r="Q92" s="203"/>
      <c r="R92" s="203"/>
      <c r="S92" s="249"/>
      <c r="T92" s="249"/>
      <c r="U92" s="250"/>
    </row>
    <row r="93" spans="2:21" ht="30" customHeight="1">
      <c r="B93" s="177">
        <v>550</v>
      </c>
      <c r="C93" s="215" t="s">
        <v>920</v>
      </c>
      <c r="D93" s="538" t="s">
        <v>912</v>
      </c>
      <c r="E93" s="538"/>
      <c r="F93" s="386"/>
      <c r="G93" s="203"/>
      <c r="H93" s="203"/>
      <c r="I93" s="254"/>
      <c r="J93" s="254"/>
      <c r="K93" s="254"/>
      <c r="L93" s="254"/>
      <c r="M93" s="254"/>
      <c r="N93" s="254"/>
      <c r="O93" s="254"/>
      <c r="P93" s="203"/>
      <c r="Q93" s="203"/>
      <c r="R93" s="203"/>
      <c r="S93" s="249"/>
      <c r="T93" s="249"/>
      <c r="U93" s="250"/>
    </row>
    <row r="94" spans="2:21" ht="30" customHeight="1">
      <c r="B94" s="177">
        <v>560</v>
      </c>
      <c r="C94" s="215" t="s">
        <v>921</v>
      </c>
      <c r="D94" s="538" t="s">
        <v>911</v>
      </c>
      <c r="E94" s="538"/>
      <c r="F94" s="386"/>
      <c r="G94" s="203"/>
      <c r="H94" s="203"/>
      <c r="I94" s="254"/>
      <c r="J94" s="254"/>
      <c r="K94" s="254"/>
      <c r="L94" s="254"/>
      <c r="M94" s="254"/>
      <c r="N94" s="254"/>
      <c r="O94" s="254"/>
      <c r="P94" s="203"/>
      <c r="Q94" s="203"/>
      <c r="R94" s="203"/>
      <c r="S94" s="249"/>
      <c r="T94" s="249"/>
      <c r="U94" s="250"/>
    </row>
    <row r="95" spans="2:21" ht="30" customHeight="1" thickBot="1">
      <c r="B95" s="384">
        <v>570</v>
      </c>
      <c r="C95" s="240" t="s">
        <v>945</v>
      </c>
      <c r="D95" s="454" t="s">
        <v>946</v>
      </c>
      <c r="E95" s="454"/>
      <c r="F95" s="387"/>
      <c r="G95" s="204"/>
      <c r="H95" s="204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1"/>
      <c r="T95" s="251"/>
      <c r="U95" s="252"/>
    </row>
  </sheetData>
  <sheetProtection/>
  <mergeCells count="130">
    <mergeCell ref="D90:E90"/>
    <mergeCell ref="D91:E91"/>
    <mergeCell ref="D92:E92"/>
    <mergeCell ref="D93:E93"/>
    <mergeCell ref="D94:E94"/>
    <mergeCell ref="D83:E83"/>
    <mergeCell ref="D84:E84"/>
    <mergeCell ref="D89:E89"/>
    <mergeCell ref="D88:E88"/>
    <mergeCell ref="D53:E53"/>
    <mergeCell ref="D41:E41"/>
    <mergeCell ref="D43:E43"/>
    <mergeCell ref="D45:E45"/>
    <mergeCell ref="D55:E55"/>
    <mergeCell ref="D56:E56"/>
    <mergeCell ref="D64:E64"/>
    <mergeCell ref="D65:E65"/>
    <mergeCell ref="D66:E66"/>
    <mergeCell ref="D67:E67"/>
    <mergeCell ref="D68:E68"/>
    <mergeCell ref="D69:E69"/>
    <mergeCell ref="D77:E77"/>
    <mergeCell ref="D78:E78"/>
    <mergeCell ref="D72:E72"/>
    <mergeCell ref="D73:E73"/>
    <mergeCell ref="D74:E74"/>
    <mergeCell ref="D75:E75"/>
    <mergeCell ref="D35:E35"/>
    <mergeCell ref="D36:E36"/>
    <mergeCell ref="D37:E37"/>
    <mergeCell ref="D39:E39"/>
    <mergeCell ref="D80:E80"/>
    <mergeCell ref="D81:E81"/>
    <mergeCell ref="D51:E51"/>
    <mergeCell ref="D52:E52"/>
    <mergeCell ref="D57:E57"/>
    <mergeCell ref="D76:E76"/>
    <mergeCell ref="B82:U82"/>
    <mergeCell ref="D79:E79"/>
    <mergeCell ref="D42:E42"/>
    <mergeCell ref="D44:E44"/>
    <mergeCell ref="D46:E46"/>
    <mergeCell ref="D48:E48"/>
    <mergeCell ref="D50:E50"/>
    <mergeCell ref="D54:E54"/>
    <mergeCell ref="D47:E47"/>
    <mergeCell ref="D49:E49"/>
    <mergeCell ref="D26:E26"/>
    <mergeCell ref="D27:E27"/>
    <mergeCell ref="D40:E40"/>
    <mergeCell ref="D29:E29"/>
    <mergeCell ref="D30:E30"/>
    <mergeCell ref="D31:E31"/>
    <mergeCell ref="D32:E32"/>
    <mergeCell ref="D33:E33"/>
    <mergeCell ref="D34:E34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U10:U11"/>
    <mergeCell ref="D12:E12"/>
    <mergeCell ref="D13:E13"/>
    <mergeCell ref="D14:E14"/>
    <mergeCell ref="D15:E15"/>
    <mergeCell ref="S10:S11"/>
    <mergeCell ref="T10:T11"/>
    <mergeCell ref="U7:U9"/>
    <mergeCell ref="M8:M9"/>
    <mergeCell ref="N8:N9"/>
    <mergeCell ref="M6:O7"/>
    <mergeCell ref="O8:O9"/>
    <mergeCell ref="R10:R11"/>
    <mergeCell ref="M10:M11"/>
    <mergeCell ref="N10:N11"/>
    <mergeCell ref="S7:S9"/>
    <mergeCell ref="T7:T9"/>
    <mergeCell ref="D16:E16"/>
    <mergeCell ref="O10:O11"/>
    <mergeCell ref="P10:P11"/>
    <mergeCell ref="Q10:Q11"/>
    <mergeCell ref="I10:I11"/>
    <mergeCell ref="J10:J11"/>
    <mergeCell ref="K10:K11"/>
    <mergeCell ref="P7:P9"/>
    <mergeCell ref="L10:L11"/>
    <mergeCell ref="H7:H9"/>
    <mergeCell ref="I7:I9"/>
    <mergeCell ref="B6:E9"/>
    <mergeCell ref="L6:L9"/>
    <mergeCell ref="H10:H11"/>
    <mergeCell ref="F6:H6"/>
    <mergeCell ref="J7:J9"/>
    <mergeCell ref="K7:K9"/>
    <mergeCell ref="P6:R6"/>
    <mergeCell ref="S6:U6"/>
    <mergeCell ref="AF84:AL89"/>
    <mergeCell ref="B10:B11"/>
    <mergeCell ref="C10:C11"/>
    <mergeCell ref="D10:E11"/>
    <mergeCell ref="F10:F11"/>
    <mergeCell ref="G10:G11"/>
    <mergeCell ref="D70:E70"/>
    <mergeCell ref="D71:E71"/>
    <mergeCell ref="B2:U2"/>
    <mergeCell ref="B3:E3"/>
    <mergeCell ref="F3:U5"/>
    <mergeCell ref="B4:C5"/>
    <mergeCell ref="D5:E5"/>
    <mergeCell ref="Q7:Q9"/>
    <mergeCell ref="R7:R9"/>
    <mergeCell ref="F7:F9"/>
    <mergeCell ref="G7:G9"/>
    <mergeCell ref="I6:K6"/>
    <mergeCell ref="D95:E95"/>
    <mergeCell ref="D58:E58"/>
    <mergeCell ref="D59:E59"/>
    <mergeCell ref="D60:E60"/>
    <mergeCell ref="D61:E61"/>
    <mergeCell ref="D62:E62"/>
    <mergeCell ref="D63:E63"/>
    <mergeCell ref="D85:E85"/>
    <mergeCell ref="D86:E86"/>
    <mergeCell ref="D87:E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2" r:id="rId1"/>
  <rowBreaks count="1" manualBreakCount="1">
    <brk id="57" max="20" man="1"/>
  </rowBreaks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zoomScale="70" zoomScaleNormal="70" zoomScalePageLayoutView="80" workbookViewId="0" topLeftCell="A1">
      <pane xSplit="4" ySplit="9" topLeftCell="E28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285" sqref="C285"/>
    </sheetView>
  </sheetViews>
  <sheetFormatPr defaultColWidth="11.421875" defaultRowHeight="15"/>
  <cols>
    <col min="1" max="1" width="2.7109375" style="1" customWidth="1"/>
    <col min="2" max="2" width="8.421875" style="10" customWidth="1"/>
    <col min="3" max="3" width="8.00390625" style="10" customWidth="1"/>
    <col min="4" max="4" width="89.421875" style="1" customWidth="1"/>
    <col min="5" max="10" width="15.00390625" style="1" customWidth="1"/>
    <col min="11" max="11" width="18.8515625" style="1" customWidth="1"/>
    <col min="12" max="12" width="16.57421875" style="1" customWidth="1"/>
    <col min="13" max="14" width="16.421875" style="1" customWidth="1"/>
    <col min="15" max="16384" width="11.421875" style="1" customWidth="1"/>
  </cols>
  <sheetData>
    <row r="1" spans="2:14" ht="1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27.75" thickBot="1">
      <c r="A2" s="6"/>
      <c r="B2" s="465" t="s">
        <v>1251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7"/>
    </row>
    <row r="3" spans="1:14" s="7" customFormat="1" ht="27">
      <c r="A3" s="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s="7" customFormat="1" ht="39" customHeight="1">
      <c r="A4" s="6"/>
      <c r="B4" s="377"/>
      <c r="C4" s="377"/>
      <c r="D4" s="8" t="s">
        <v>1</v>
      </c>
      <c r="E4" s="9"/>
      <c r="F4" s="377"/>
      <c r="G4" s="377"/>
      <c r="H4" s="377"/>
      <c r="I4" s="180"/>
      <c r="J4" s="377"/>
      <c r="K4" s="377"/>
      <c r="L4" s="377"/>
      <c r="M4" s="377"/>
      <c r="N4" s="377"/>
    </row>
    <row r="5" spans="1:14" s="7" customFormat="1" ht="27.75" thickBot="1">
      <c r="A5" s="6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s="7" customFormat="1" ht="27" customHeight="1">
      <c r="A6" s="6"/>
      <c r="B6" s="552"/>
      <c r="C6" s="553"/>
      <c r="D6" s="556"/>
      <c r="E6" s="544" t="s">
        <v>436</v>
      </c>
      <c r="F6" s="544" t="s">
        <v>437</v>
      </c>
      <c r="G6" s="544" t="s">
        <v>438</v>
      </c>
      <c r="H6" s="544" t="s">
        <v>439</v>
      </c>
      <c r="I6" s="544" t="s">
        <v>169</v>
      </c>
      <c r="J6" s="544" t="s">
        <v>643</v>
      </c>
      <c r="K6" s="544" t="s">
        <v>440</v>
      </c>
      <c r="L6" s="544" t="s">
        <v>441</v>
      </c>
      <c r="M6" s="544" t="s">
        <v>442</v>
      </c>
      <c r="N6" s="546" t="s">
        <v>443</v>
      </c>
    </row>
    <row r="7" spans="1:14" s="26" customFormat="1" ht="42" customHeight="1">
      <c r="A7" s="1"/>
      <c r="B7" s="554"/>
      <c r="C7" s="555"/>
      <c r="D7" s="557"/>
      <c r="E7" s="545"/>
      <c r="F7" s="545"/>
      <c r="G7" s="545"/>
      <c r="H7" s="545"/>
      <c r="I7" s="545"/>
      <c r="J7" s="545"/>
      <c r="K7" s="545"/>
      <c r="L7" s="545"/>
      <c r="M7" s="545"/>
      <c r="N7" s="547"/>
    </row>
    <row r="8" spans="1:14" s="26" customFormat="1" ht="14.25">
      <c r="A8" s="1"/>
      <c r="B8" s="488" t="s">
        <v>11</v>
      </c>
      <c r="C8" s="491" t="s">
        <v>12</v>
      </c>
      <c r="D8" s="478" t="s">
        <v>13</v>
      </c>
      <c r="E8" s="550" t="s">
        <v>950</v>
      </c>
      <c r="F8" s="550" t="s">
        <v>951</v>
      </c>
      <c r="G8" s="550" t="s">
        <v>952</v>
      </c>
      <c r="H8" s="550" t="s">
        <v>953</v>
      </c>
      <c r="I8" s="550" t="s">
        <v>954</v>
      </c>
      <c r="J8" s="550" t="s">
        <v>955</v>
      </c>
      <c r="K8" s="550" t="s">
        <v>1286</v>
      </c>
      <c r="L8" s="550" t="s">
        <v>1306</v>
      </c>
      <c r="M8" s="550" t="s">
        <v>1307</v>
      </c>
      <c r="N8" s="568" t="s">
        <v>1308</v>
      </c>
    </row>
    <row r="9" spans="1:14" s="26" customFormat="1" ht="50.25" customHeight="1">
      <c r="A9" s="1"/>
      <c r="B9" s="432"/>
      <c r="C9" s="548"/>
      <c r="D9" s="549"/>
      <c r="E9" s="551"/>
      <c r="F9" s="551"/>
      <c r="G9" s="551"/>
      <c r="H9" s="551"/>
      <c r="I9" s="551"/>
      <c r="J9" s="551"/>
      <c r="K9" s="551"/>
      <c r="L9" s="551"/>
      <c r="M9" s="551"/>
      <c r="N9" s="569"/>
    </row>
    <row r="10" spans="1:14" s="26" customFormat="1" ht="30" customHeight="1">
      <c r="A10" s="1"/>
      <c r="B10" s="382" t="s">
        <v>950</v>
      </c>
      <c r="C10" s="260" t="s">
        <v>30</v>
      </c>
      <c r="D10" s="383" t="s">
        <v>843</v>
      </c>
      <c r="E10" s="408">
        <f>+E11+E28+E45+E62+E79+E96+E113+E130</f>
        <v>0</v>
      </c>
      <c r="F10" s="409"/>
      <c r="G10" s="408">
        <f>+G11+G28+G45+G62+G79+G96+G113+G130</f>
        <v>0</v>
      </c>
      <c r="H10" s="409"/>
      <c r="I10" s="410"/>
      <c r="J10" s="409"/>
      <c r="K10" s="408">
        <f>+K11+K28+K45+K62+K79+K96+K113+K130</f>
        <v>0</v>
      </c>
      <c r="L10" s="408">
        <f>+L11+L28+L45+L62+L79+L96+L113</f>
        <v>0</v>
      </c>
      <c r="M10" s="408">
        <f>+M11+M28+M45+M62+M79+M96+M113</f>
        <v>0</v>
      </c>
      <c r="N10" s="411">
        <f>+N11+N28+N45+N62+N79+N96+N113</f>
        <v>0</v>
      </c>
    </row>
    <row r="11" spans="1:14" s="26" customFormat="1" ht="30" customHeight="1">
      <c r="A11" s="1"/>
      <c r="B11" s="255" t="s">
        <v>951</v>
      </c>
      <c r="C11" s="256" t="s">
        <v>32</v>
      </c>
      <c r="D11" s="257" t="s">
        <v>444</v>
      </c>
      <c r="E11" s="49">
        <f>+E12+E14+E16+E18+E20+E22+E24+E26</f>
        <v>0</v>
      </c>
      <c r="F11" s="284"/>
      <c r="G11" s="49">
        <f>+G12+G14+G16+G18+G20+G22+G24+G26</f>
        <v>0</v>
      </c>
      <c r="H11" s="284"/>
      <c r="I11" s="380"/>
      <c r="J11" s="284"/>
      <c r="K11" s="49">
        <f>+K12</f>
        <v>0</v>
      </c>
      <c r="L11" s="49">
        <f>+L12+L14+L16+L18+L20+L22+L24+L26</f>
        <v>0</v>
      </c>
      <c r="M11" s="49">
        <f>+M12+M14+M16+M18+M20+M22+M24+M26</f>
        <v>0</v>
      </c>
      <c r="N11" s="381">
        <f>+N12+N14+N16+N18+N20+N22+N24+N26</f>
        <v>0</v>
      </c>
    </row>
    <row r="12" spans="1:14" s="26" customFormat="1" ht="30" customHeight="1">
      <c r="A12" s="1"/>
      <c r="B12" s="255" t="s">
        <v>952</v>
      </c>
      <c r="C12" s="256" t="s">
        <v>34</v>
      </c>
      <c r="D12" s="258" t="s">
        <v>445</v>
      </c>
      <c r="E12" s="128"/>
      <c r="F12" s="275"/>
      <c r="G12" s="128"/>
      <c r="H12" s="275"/>
      <c r="I12" s="276">
        <v>0</v>
      </c>
      <c r="J12" s="128"/>
      <c r="K12" s="128"/>
      <c r="L12" s="128"/>
      <c r="M12" s="128"/>
      <c r="N12" s="129"/>
    </row>
    <row r="13" spans="1:14" s="26" customFormat="1" ht="30" customHeight="1">
      <c r="A13" s="1"/>
      <c r="B13" s="255" t="s">
        <v>953</v>
      </c>
      <c r="C13" s="256" t="s">
        <v>35</v>
      </c>
      <c r="D13" s="259" t="s">
        <v>842</v>
      </c>
      <c r="E13" s="128"/>
      <c r="F13" s="128"/>
      <c r="G13" s="128"/>
      <c r="H13" s="128"/>
      <c r="I13" s="276"/>
      <c r="J13" s="275"/>
      <c r="K13" s="275"/>
      <c r="L13" s="275"/>
      <c r="M13" s="275"/>
      <c r="N13" s="277"/>
    </row>
    <row r="14" spans="1:14" s="26" customFormat="1" ht="30" customHeight="1">
      <c r="A14" s="1"/>
      <c r="B14" s="255" t="s">
        <v>954</v>
      </c>
      <c r="C14" s="256" t="s">
        <v>47</v>
      </c>
      <c r="D14" s="258" t="s">
        <v>446</v>
      </c>
      <c r="E14" s="128"/>
      <c r="F14" s="275"/>
      <c r="G14" s="128"/>
      <c r="H14" s="275"/>
      <c r="I14" s="276">
        <v>0.07</v>
      </c>
      <c r="J14" s="128"/>
      <c r="K14" s="275"/>
      <c r="L14" s="128"/>
      <c r="M14" s="128"/>
      <c r="N14" s="129"/>
    </row>
    <row r="15" spans="1:14" s="26" customFormat="1" ht="30" customHeight="1">
      <c r="A15" s="1"/>
      <c r="B15" s="255" t="s">
        <v>955</v>
      </c>
      <c r="C15" s="256" t="s">
        <v>48</v>
      </c>
      <c r="D15" s="259" t="s">
        <v>842</v>
      </c>
      <c r="E15" s="128"/>
      <c r="F15" s="128"/>
      <c r="G15" s="128"/>
      <c r="H15" s="128"/>
      <c r="I15" s="276"/>
      <c r="J15" s="275"/>
      <c r="K15" s="275"/>
      <c r="L15" s="275"/>
      <c r="M15" s="275"/>
      <c r="N15" s="277"/>
    </row>
    <row r="16" spans="1:14" s="26" customFormat="1" ht="30" customHeight="1">
      <c r="A16" s="1"/>
      <c r="B16" s="255" t="s">
        <v>956</v>
      </c>
      <c r="C16" s="256" t="s">
        <v>58</v>
      </c>
      <c r="D16" s="258" t="s">
        <v>447</v>
      </c>
      <c r="E16" s="128"/>
      <c r="F16" s="275"/>
      <c r="G16" s="128"/>
      <c r="H16" s="275"/>
      <c r="I16" s="276">
        <v>0.15</v>
      </c>
      <c r="J16" s="128"/>
      <c r="K16" s="275"/>
      <c r="L16" s="128"/>
      <c r="M16" s="128"/>
      <c r="N16" s="129"/>
    </row>
    <row r="17" spans="1:14" s="26" customFormat="1" ht="30" customHeight="1">
      <c r="A17" s="1"/>
      <c r="B17" s="255" t="s">
        <v>957</v>
      </c>
      <c r="C17" s="256" t="s">
        <v>290</v>
      </c>
      <c r="D17" s="259" t="s">
        <v>842</v>
      </c>
      <c r="E17" s="128"/>
      <c r="F17" s="128"/>
      <c r="G17" s="128"/>
      <c r="H17" s="128"/>
      <c r="I17" s="276"/>
      <c r="J17" s="275"/>
      <c r="K17" s="275"/>
      <c r="L17" s="275"/>
      <c r="M17" s="275"/>
      <c r="N17" s="277"/>
    </row>
    <row r="18" spans="1:14" s="26" customFormat="1" ht="30" customHeight="1">
      <c r="A18" s="1"/>
      <c r="B18" s="255" t="s">
        <v>958</v>
      </c>
      <c r="C18" s="256" t="s">
        <v>60</v>
      </c>
      <c r="D18" s="258" t="s">
        <v>448</v>
      </c>
      <c r="E18" s="128"/>
      <c r="F18" s="275"/>
      <c r="G18" s="128"/>
      <c r="H18" s="275"/>
      <c r="I18" s="276">
        <v>0.25</v>
      </c>
      <c r="J18" s="128"/>
      <c r="K18" s="275"/>
      <c r="L18" s="128"/>
      <c r="M18" s="128"/>
      <c r="N18" s="129"/>
    </row>
    <row r="19" spans="1:14" s="26" customFormat="1" ht="30" customHeight="1">
      <c r="A19" s="1"/>
      <c r="B19" s="255" t="s">
        <v>959</v>
      </c>
      <c r="C19" s="256" t="s">
        <v>652</v>
      </c>
      <c r="D19" s="259" t="s">
        <v>842</v>
      </c>
      <c r="E19" s="128"/>
      <c r="F19" s="128"/>
      <c r="G19" s="128"/>
      <c r="H19" s="128"/>
      <c r="I19" s="276"/>
      <c r="J19" s="275"/>
      <c r="K19" s="275"/>
      <c r="L19" s="275"/>
      <c r="M19" s="275"/>
      <c r="N19" s="277"/>
    </row>
    <row r="20" spans="1:14" s="26" customFormat="1" ht="30" customHeight="1">
      <c r="A20" s="1"/>
      <c r="B20" s="255" t="s">
        <v>960</v>
      </c>
      <c r="C20" s="256" t="s">
        <v>63</v>
      </c>
      <c r="D20" s="258" t="s">
        <v>449</v>
      </c>
      <c r="E20" s="128"/>
      <c r="F20" s="275"/>
      <c r="G20" s="128"/>
      <c r="H20" s="275"/>
      <c r="I20" s="276">
        <v>0.3</v>
      </c>
      <c r="J20" s="128"/>
      <c r="K20" s="275"/>
      <c r="L20" s="128"/>
      <c r="M20" s="128"/>
      <c r="N20" s="129"/>
    </row>
    <row r="21" spans="1:14" s="26" customFormat="1" ht="30" customHeight="1">
      <c r="A21" s="1"/>
      <c r="B21" s="255" t="s">
        <v>961</v>
      </c>
      <c r="C21" s="256" t="s">
        <v>653</v>
      </c>
      <c r="D21" s="259" t="s">
        <v>842</v>
      </c>
      <c r="E21" s="128"/>
      <c r="F21" s="128"/>
      <c r="G21" s="128"/>
      <c r="H21" s="128"/>
      <c r="I21" s="276"/>
      <c r="J21" s="275"/>
      <c r="K21" s="275"/>
      <c r="L21" s="275"/>
      <c r="M21" s="275"/>
      <c r="N21" s="277"/>
    </row>
    <row r="22" spans="1:14" s="26" customFormat="1" ht="30" customHeight="1">
      <c r="A22" s="1"/>
      <c r="B22" s="255" t="s">
        <v>962</v>
      </c>
      <c r="C22" s="256" t="s">
        <v>66</v>
      </c>
      <c r="D22" s="258" t="s">
        <v>450</v>
      </c>
      <c r="E22" s="128"/>
      <c r="F22" s="275"/>
      <c r="G22" s="128"/>
      <c r="H22" s="275"/>
      <c r="I22" s="276">
        <v>0.35</v>
      </c>
      <c r="J22" s="128"/>
      <c r="K22" s="275"/>
      <c r="L22" s="128"/>
      <c r="M22" s="128"/>
      <c r="N22" s="129"/>
    </row>
    <row r="23" spans="1:14" s="26" customFormat="1" ht="30" customHeight="1">
      <c r="A23" s="1"/>
      <c r="B23" s="255" t="s">
        <v>963</v>
      </c>
      <c r="C23" s="256" t="s">
        <v>654</v>
      </c>
      <c r="D23" s="259" t="s">
        <v>842</v>
      </c>
      <c r="E23" s="128"/>
      <c r="F23" s="128"/>
      <c r="G23" s="128"/>
      <c r="H23" s="128"/>
      <c r="I23" s="276"/>
      <c r="J23" s="275"/>
      <c r="K23" s="275"/>
      <c r="L23" s="275"/>
      <c r="M23" s="275"/>
      <c r="N23" s="277"/>
    </row>
    <row r="24" spans="1:14" s="26" customFormat="1" ht="30" customHeight="1">
      <c r="A24" s="1"/>
      <c r="B24" s="255" t="s">
        <v>964</v>
      </c>
      <c r="C24" s="256" t="s">
        <v>69</v>
      </c>
      <c r="D24" s="258" t="s">
        <v>451</v>
      </c>
      <c r="E24" s="128"/>
      <c r="F24" s="275"/>
      <c r="G24" s="128"/>
      <c r="H24" s="275"/>
      <c r="I24" s="276">
        <v>0.5</v>
      </c>
      <c r="J24" s="128"/>
      <c r="K24" s="275"/>
      <c r="L24" s="128"/>
      <c r="M24" s="128"/>
      <c r="N24" s="129"/>
    </row>
    <row r="25" spans="1:14" s="26" customFormat="1" ht="30" customHeight="1">
      <c r="A25" s="1"/>
      <c r="B25" s="255" t="s">
        <v>965</v>
      </c>
      <c r="C25" s="256" t="s">
        <v>655</v>
      </c>
      <c r="D25" s="259" t="s">
        <v>842</v>
      </c>
      <c r="E25" s="128"/>
      <c r="F25" s="128"/>
      <c r="G25" s="128"/>
      <c r="H25" s="128"/>
      <c r="I25" s="276"/>
      <c r="J25" s="275"/>
      <c r="K25" s="275"/>
      <c r="L25" s="275"/>
      <c r="M25" s="275"/>
      <c r="N25" s="277"/>
    </row>
    <row r="26" spans="1:14" s="26" customFormat="1" ht="30" customHeight="1">
      <c r="A26" s="1"/>
      <c r="B26" s="255" t="s">
        <v>966</v>
      </c>
      <c r="C26" s="256" t="s">
        <v>72</v>
      </c>
      <c r="D26" s="258" t="s">
        <v>452</v>
      </c>
      <c r="E26" s="128"/>
      <c r="F26" s="275"/>
      <c r="G26" s="128"/>
      <c r="H26" s="275"/>
      <c r="I26" s="276">
        <v>1</v>
      </c>
      <c r="J26" s="128"/>
      <c r="K26" s="275"/>
      <c r="L26" s="128"/>
      <c r="M26" s="128"/>
      <c r="N26" s="129"/>
    </row>
    <row r="27" spans="1:14" s="26" customFormat="1" ht="30" customHeight="1">
      <c r="A27" s="1"/>
      <c r="B27" s="255" t="s">
        <v>967</v>
      </c>
      <c r="C27" s="260" t="s">
        <v>656</v>
      </c>
      <c r="D27" s="259" t="s">
        <v>842</v>
      </c>
      <c r="E27" s="128"/>
      <c r="F27" s="128"/>
      <c r="G27" s="128"/>
      <c r="H27" s="275"/>
      <c r="I27" s="276"/>
      <c r="J27" s="275"/>
      <c r="K27" s="275"/>
      <c r="L27" s="275"/>
      <c r="M27" s="275"/>
      <c r="N27" s="277"/>
    </row>
    <row r="28" spans="1:14" s="26" customFormat="1" ht="30" customHeight="1">
      <c r="A28" s="1"/>
      <c r="B28" s="255" t="s">
        <v>968</v>
      </c>
      <c r="C28" s="260" t="s">
        <v>81</v>
      </c>
      <c r="D28" s="261" t="s">
        <v>453</v>
      </c>
      <c r="E28" s="309">
        <f>+E29+E31+E33+E35+E37+E39+E41+E43</f>
        <v>0</v>
      </c>
      <c r="F28" s="275"/>
      <c r="G28" s="309">
        <f>+G29+G31+G33+G35+G37+G39+G41+G43</f>
        <v>0</v>
      </c>
      <c r="H28" s="275"/>
      <c r="I28" s="276"/>
      <c r="J28" s="275"/>
      <c r="K28" s="309">
        <f>+K29+K31</f>
        <v>0</v>
      </c>
      <c r="L28" s="309">
        <f>+L31+L33+L35+L37+L39+L41+L43</f>
        <v>0</v>
      </c>
      <c r="M28" s="309">
        <f>+M31+M33+M35+M37+M39+M41+M43</f>
        <v>0</v>
      </c>
      <c r="N28" s="310">
        <f>+N31+N33+N35+N37+N39+N41+N43</f>
        <v>0</v>
      </c>
    </row>
    <row r="29" spans="1:14" s="26" customFormat="1" ht="30" customHeight="1">
      <c r="A29" s="1"/>
      <c r="B29" s="255" t="s">
        <v>969</v>
      </c>
      <c r="C29" s="256" t="s">
        <v>83</v>
      </c>
      <c r="D29" s="258" t="s">
        <v>445</v>
      </c>
      <c r="E29" s="128"/>
      <c r="F29" s="275"/>
      <c r="G29" s="128"/>
      <c r="H29" s="275"/>
      <c r="I29" s="276">
        <v>0</v>
      </c>
      <c r="J29" s="128"/>
      <c r="K29" s="128"/>
      <c r="L29" s="275"/>
      <c r="M29" s="275"/>
      <c r="N29" s="277"/>
    </row>
    <row r="30" spans="1:14" s="26" customFormat="1" ht="30" customHeight="1">
      <c r="A30" s="1"/>
      <c r="B30" s="255" t="s">
        <v>970</v>
      </c>
      <c r="C30" s="256" t="s">
        <v>86</v>
      </c>
      <c r="D30" s="259" t="s">
        <v>842</v>
      </c>
      <c r="E30" s="128"/>
      <c r="F30" s="128"/>
      <c r="G30" s="128"/>
      <c r="H30" s="128"/>
      <c r="I30" s="276"/>
      <c r="J30" s="275"/>
      <c r="K30" s="275"/>
      <c r="L30" s="275"/>
      <c r="M30" s="275"/>
      <c r="N30" s="277"/>
    </row>
    <row r="31" spans="1:14" s="26" customFormat="1" ht="30" customHeight="1">
      <c r="A31" s="1"/>
      <c r="B31" s="255" t="s">
        <v>971</v>
      </c>
      <c r="C31" s="256" t="s">
        <v>110</v>
      </c>
      <c r="D31" s="258" t="s">
        <v>446</v>
      </c>
      <c r="E31" s="128"/>
      <c r="F31" s="275"/>
      <c r="G31" s="128"/>
      <c r="H31" s="275"/>
      <c r="I31" s="276">
        <v>0</v>
      </c>
      <c r="J31" s="128"/>
      <c r="K31" s="128"/>
      <c r="L31" s="128"/>
      <c r="M31" s="128"/>
      <c r="N31" s="129"/>
    </row>
    <row r="32" spans="1:14" s="26" customFormat="1" ht="30" customHeight="1">
      <c r="A32" s="1"/>
      <c r="B32" s="255" t="s">
        <v>972</v>
      </c>
      <c r="C32" s="256" t="s">
        <v>113</v>
      </c>
      <c r="D32" s="259" t="s">
        <v>842</v>
      </c>
      <c r="E32" s="128"/>
      <c r="F32" s="128"/>
      <c r="G32" s="128"/>
      <c r="H32" s="128"/>
      <c r="I32" s="276"/>
      <c r="J32" s="275"/>
      <c r="K32" s="275"/>
      <c r="L32" s="275"/>
      <c r="M32" s="275"/>
      <c r="N32" s="277"/>
    </row>
    <row r="33" spans="1:14" s="26" customFormat="1" ht="30" customHeight="1">
      <c r="A33" s="1"/>
      <c r="B33" s="255" t="s">
        <v>973</v>
      </c>
      <c r="C33" s="256" t="s">
        <v>454</v>
      </c>
      <c r="D33" s="258" t="s">
        <v>447</v>
      </c>
      <c r="E33" s="128"/>
      <c r="F33" s="275"/>
      <c r="G33" s="128"/>
      <c r="H33" s="275"/>
      <c r="I33" s="276">
        <v>0.08</v>
      </c>
      <c r="J33" s="128"/>
      <c r="K33" s="275"/>
      <c r="L33" s="128"/>
      <c r="M33" s="128"/>
      <c r="N33" s="129"/>
    </row>
    <row r="34" spans="1:14" s="26" customFormat="1" ht="30" customHeight="1">
      <c r="A34" s="1"/>
      <c r="B34" s="255" t="s">
        <v>974</v>
      </c>
      <c r="C34" s="256" t="s">
        <v>558</v>
      </c>
      <c r="D34" s="259" t="s">
        <v>842</v>
      </c>
      <c r="E34" s="128"/>
      <c r="F34" s="128"/>
      <c r="G34" s="128"/>
      <c r="H34" s="128"/>
      <c r="I34" s="276"/>
      <c r="J34" s="275"/>
      <c r="K34" s="275"/>
      <c r="L34" s="275"/>
      <c r="M34" s="275"/>
      <c r="N34" s="277"/>
    </row>
    <row r="35" spans="1:14" s="26" customFormat="1" ht="30" customHeight="1">
      <c r="A35" s="1"/>
      <c r="B35" s="255" t="s">
        <v>975</v>
      </c>
      <c r="C35" s="256" t="s">
        <v>455</v>
      </c>
      <c r="D35" s="258" t="s">
        <v>448</v>
      </c>
      <c r="E35" s="128"/>
      <c r="F35" s="275"/>
      <c r="G35" s="128"/>
      <c r="H35" s="275"/>
      <c r="I35" s="276">
        <v>0.18</v>
      </c>
      <c r="J35" s="128"/>
      <c r="K35" s="275"/>
      <c r="L35" s="128"/>
      <c r="M35" s="128"/>
      <c r="N35" s="129"/>
    </row>
    <row r="36" spans="1:14" s="26" customFormat="1" ht="30" customHeight="1">
      <c r="A36" s="1"/>
      <c r="B36" s="255" t="s">
        <v>976</v>
      </c>
      <c r="C36" s="256" t="s">
        <v>657</v>
      </c>
      <c r="D36" s="259" t="s">
        <v>842</v>
      </c>
      <c r="E36" s="128"/>
      <c r="F36" s="128"/>
      <c r="G36" s="128"/>
      <c r="H36" s="128"/>
      <c r="I36" s="276"/>
      <c r="J36" s="275"/>
      <c r="K36" s="275"/>
      <c r="L36" s="275"/>
      <c r="M36" s="275"/>
      <c r="N36" s="277"/>
    </row>
    <row r="37" spans="1:14" s="26" customFormat="1" ht="30" customHeight="1">
      <c r="A37" s="1"/>
      <c r="B37" s="255" t="s">
        <v>977</v>
      </c>
      <c r="C37" s="256" t="s">
        <v>456</v>
      </c>
      <c r="D37" s="258" t="s">
        <v>449</v>
      </c>
      <c r="E37" s="128"/>
      <c r="F37" s="275"/>
      <c r="G37" s="128"/>
      <c r="H37" s="275"/>
      <c r="I37" s="276">
        <v>0.23</v>
      </c>
      <c r="J37" s="128"/>
      <c r="K37" s="275"/>
      <c r="L37" s="128"/>
      <c r="M37" s="128"/>
      <c r="N37" s="129"/>
    </row>
    <row r="38" spans="1:14" s="26" customFormat="1" ht="30" customHeight="1">
      <c r="A38" s="1"/>
      <c r="B38" s="255" t="s">
        <v>978</v>
      </c>
      <c r="C38" s="256" t="s">
        <v>658</v>
      </c>
      <c r="D38" s="259" t="s">
        <v>842</v>
      </c>
      <c r="E38" s="128"/>
      <c r="F38" s="128"/>
      <c r="G38" s="128"/>
      <c r="H38" s="128"/>
      <c r="I38" s="276"/>
      <c r="J38" s="275"/>
      <c r="K38" s="275"/>
      <c r="L38" s="275"/>
      <c r="M38" s="275"/>
      <c r="N38" s="277"/>
    </row>
    <row r="39" spans="1:14" s="26" customFormat="1" ht="30" customHeight="1">
      <c r="A39" s="1"/>
      <c r="B39" s="255" t="s">
        <v>979</v>
      </c>
      <c r="C39" s="256" t="s">
        <v>457</v>
      </c>
      <c r="D39" s="258" t="s">
        <v>450</v>
      </c>
      <c r="E39" s="128"/>
      <c r="F39" s="275"/>
      <c r="G39" s="128"/>
      <c r="H39" s="275"/>
      <c r="I39" s="276">
        <v>0.28</v>
      </c>
      <c r="J39" s="128"/>
      <c r="K39" s="275"/>
      <c r="L39" s="128"/>
      <c r="M39" s="128"/>
      <c r="N39" s="129"/>
    </row>
    <row r="40" spans="1:14" s="26" customFormat="1" ht="30" customHeight="1">
      <c r="A40" s="1"/>
      <c r="B40" s="255" t="s">
        <v>980</v>
      </c>
      <c r="C40" s="256" t="s">
        <v>659</v>
      </c>
      <c r="D40" s="259" t="s">
        <v>842</v>
      </c>
      <c r="E40" s="128"/>
      <c r="F40" s="128"/>
      <c r="G40" s="128"/>
      <c r="H40" s="128"/>
      <c r="I40" s="276"/>
      <c r="J40" s="275"/>
      <c r="K40" s="275"/>
      <c r="L40" s="275"/>
      <c r="M40" s="275"/>
      <c r="N40" s="277"/>
    </row>
    <row r="41" spans="1:14" s="26" customFormat="1" ht="30" customHeight="1">
      <c r="A41" s="1"/>
      <c r="B41" s="255" t="s">
        <v>981</v>
      </c>
      <c r="C41" s="256" t="s">
        <v>458</v>
      </c>
      <c r="D41" s="258" t="s">
        <v>451</v>
      </c>
      <c r="E41" s="128"/>
      <c r="F41" s="275"/>
      <c r="G41" s="128"/>
      <c r="H41" s="275"/>
      <c r="I41" s="276">
        <v>0.43</v>
      </c>
      <c r="J41" s="128"/>
      <c r="K41" s="275"/>
      <c r="L41" s="128"/>
      <c r="M41" s="128"/>
      <c r="N41" s="129"/>
    </row>
    <row r="42" spans="1:14" s="26" customFormat="1" ht="30" customHeight="1">
      <c r="A42" s="1"/>
      <c r="B42" s="255" t="s">
        <v>982</v>
      </c>
      <c r="C42" s="256" t="s">
        <v>660</v>
      </c>
      <c r="D42" s="259" t="s">
        <v>842</v>
      </c>
      <c r="E42" s="128"/>
      <c r="F42" s="128"/>
      <c r="G42" s="128"/>
      <c r="H42" s="128"/>
      <c r="I42" s="276"/>
      <c r="J42" s="275"/>
      <c r="K42" s="275"/>
      <c r="L42" s="275"/>
      <c r="M42" s="275"/>
      <c r="N42" s="277"/>
    </row>
    <row r="43" spans="1:14" s="26" customFormat="1" ht="30" customHeight="1">
      <c r="A43" s="1"/>
      <c r="B43" s="255" t="s">
        <v>983</v>
      </c>
      <c r="C43" s="256" t="s">
        <v>459</v>
      </c>
      <c r="D43" s="258" t="s">
        <v>452</v>
      </c>
      <c r="E43" s="128"/>
      <c r="F43" s="275"/>
      <c r="G43" s="128"/>
      <c r="H43" s="275"/>
      <c r="I43" s="276">
        <v>0.93</v>
      </c>
      <c r="J43" s="128"/>
      <c r="K43" s="275"/>
      <c r="L43" s="128"/>
      <c r="M43" s="128"/>
      <c r="N43" s="129"/>
    </row>
    <row r="44" spans="1:14" s="26" customFormat="1" ht="30" customHeight="1">
      <c r="A44" s="1"/>
      <c r="B44" s="255" t="s">
        <v>984</v>
      </c>
      <c r="C44" s="256" t="s">
        <v>661</v>
      </c>
      <c r="D44" s="259" t="s">
        <v>842</v>
      </c>
      <c r="E44" s="128"/>
      <c r="F44" s="128"/>
      <c r="G44" s="128"/>
      <c r="H44" s="275"/>
      <c r="I44" s="276"/>
      <c r="J44" s="275"/>
      <c r="K44" s="275"/>
      <c r="L44" s="275"/>
      <c r="M44" s="275"/>
      <c r="N44" s="277"/>
    </row>
    <row r="45" spans="1:14" s="26" customFormat="1" ht="30" customHeight="1">
      <c r="A45" s="1"/>
      <c r="B45" s="255" t="s">
        <v>985</v>
      </c>
      <c r="C45" s="256" t="s">
        <v>122</v>
      </c>
      <c r="D45" s="257" t="s">
        <v>460</v>
      </c>
      <c r="E45" s="309">
        <f>+E46+E48+E50+E52+E54+E56+E58+E60</f>
        <v>0</v>
      </c>
      <c r="F45" s="275"/>
      <c r="G45" s="309">
        <f>+G46+G48+G50+G52+G54+G56+G58+G60</f>
        <v>0</v>
      </c>
      <c r="H45" s="275"/>
      <c r="I45" s="276"/>
      <c r="J45" s="275"/>
      <c r="K45" s="309">
        <f>+K46+K48+K50</f>
        <v>0</v>
      </c>
      <c r="L45" s="309">
        <f>+L50+L52+L54+L56+L58+L60</f>
        <v>0</v>
      </c>
      <c r="M45" s="309">
        <f>+M50+M52+M54+M56+M58+M60</f>
        <v>0</v>
      </c>
      <c r="N45" s="310">
        <f>+N50+N52+N54+N56+N58+N60</f>
        <v>0</v>
      </c>
    </row>
    <row r="46" spans="1:14" s="26" customFormat="1" ht="30" customHeight="1">
      <c r="A46" s="1"/>
      <c r="B46" s="255" t="s">
        <v>986</v>
      </c>
      <c r="C46" s="256" t="s">
        <v>242</v>
      </c>
      <c r="D46" s="258" t="s">
        <v>445</v>
      </c>
      <c r="E46" s="128"/>
      <c r="F46" s="275"/>
      <c r="G46" s="128"/>
      <c r="H46" s="275"/>
      <c r="I46" s="276">
        <v>0</v>
      </c>
      <c r="J46" s="128"/>
      <c r="K46" s="128"/>
      <c r="L46" s="275"/>
      <c r="M46" s="275"/>
      <c r="N46" s="277"/>
    </row>
    <row r="47" spans="1:14" s="26" customFormat="1" ht="30" customHeight="1">
      <c r="A47" s="1"/>
      <c r="B47" s="255" t="s">
        <v>987</v>
      </c>
      <c r="C47" s="256" t="s">
        <v>662</v>
      </c>
      <c r="D47" s="259" t="s">
        <v>842</v>
      </c>
      <c r="E47" s="128"/>
      <c r="F47" s="128"/>
      <c r="G47" s="128"/>
      <c r="H47" s="128"/>
      <c r="I47" s="276"/>
      <c r="J47" s="275"/>
      <c r="K47" s="275"/>
      <c r="L47" s="275"/>
      <c r="M47" s="275"/>
      <c r="N47" s="277"/>
    </row>
    <row r="48" spans="1:14" s="26" customFormat="1" ht="30" customHeight="1">
      <c r="A48" s="1"/>
      <c r="B48" s="255" t="s">
        <v>988</v>
      </c>
      <c r="C48" s="256" t="s">
        <v>243</v>
      </c>
      <c r="D48" s="258" t="s">
        <v>446</v>
      </c>
      <c r="E48" s="128"/>
      <c r="F48" s="275"/>
      <c r="G48" s="128"/>
      <c r="H48" s="275"/>
      <c r="I48" s="276">
        <v>0</v>
      </c>
      <c r="J48" s="128"/>
      <c r="K48" s="128"/>
      <c r="L48" s="275"/>
      <c r="M48" s="275"/>
      <c r="N48" s="277"/>
    </row>
    <row r="49" spans="1:14" s="26" customFormat="1" ht="30" customHeight="1">
      <c r="A49" s="1"/>
      <c r="B49" s="255" t="s">
        <v>989</v>
      </c>
      <c r="C49" s="256" t="s">
        <v>663</v>
      </c>
      <c r="D49" s="259" t="s">
        <v>842</v>
      </c>
      <c r="E49" s="128"/>
      <c r="F49" s="128"/>
      <c r="G49" s="128"/>
      <c r="H49" s="128"/>
      <c r="I49" s="276"/>
      <c r="J49" s="275"/>
      <c r="K49" s="275"/>
      <c r="L49" s="275"/>
      <c r="M49" s="275"/>
      <c r="N49" s="277"/>
    </row>
    <row r="50" spans="1:14" s="26" customFormat="1" ht="30" customHeight="1">
      <c r="A50" s="1"/>
      <c r="B50" s="255" t="s">
        <v>990</v>
      </c>
      <c r="C50" s="256" t="s">
        <v>244</v>
      </c>
      <c r="D50" s="258" t="s">
        <v>447</v>
      </c>
      <c r="E50" s="128"/>
      <c r="F50" s="275"/>
      <c r="G50" s="128"/>
      <c r="H50" s="275"/>
      <c r="I50" s="276">
        <v>0</v>
      </c>
      <c r="J50" s="128"/>
      <c r="K50" s="128"/>
      <c r="L50" s="128"/>
      <c r="M50" s="128"/>
      <c r="N50" s="129"/>
    </row>
    <row r="51" spans="1:14" s="26" customFormat="1" ht="30" customHeight="1">
      <c r="A51" s="1"/>
      <c r="B51" s="255" t="s">
        <v>991</v>
      </c>
      <c r="C51" s="256" t="s">
        <v>664</v>
      </c>
      <c r="D51" s="259" t="s">
        <v>842</v>
      </c>
      <c r="E51" s="128"/>
      <c r="F51" s="128"/>
      <c r="G51" s="128"/>
      <c r="H51" s="128"/>
      <c r="I51" s="276"/>
      <c r="J51" s="275"/>
      <c r="K51" s="275"/>
      <c r="L51" s="275"/>
      <c r="M51" s="275"/>
      <c r="N51" s="277"/>
    </row>
    <row r="52" spans="1:14" s="26" customFormat="1" ht="30" customHeight="1">
      <c r="A52" s="1"/>
      <c r="B52" s="255" t="s">
        <v>992</v>
      </c>
      <c r="C52" s="256" t="s">
        <v>245</v>
      </c>
      <c r="D52" s="258" t="s">
        <v>448</v>
      </c>
      <c r="E52" s="128"/>
      <c r="F52" s="275"/>
      <c r="G52" s="128"/>
      <c r="H52" s="275"/>
      <c r="I52" s="276">
        <v>0.1</v>
      </c>
      <c r="J52" s="128"/>
      <c r="K52" s="275"/>
      <c r="L52" s="128"/>
      <c r="M52" s="128"/>
      <c r="N52" s="129"/>
    </row>
    <row r="53" spans="1:14" s="26" customFormat="1" ht="30" customHeight="1">
      <c r="A53" s="1"/>
      <c r="B53" s="255" t="s">
        <v>993</v>
      </c>
      <c r="C53" s="256" t="s">
        <v>665</v>
      </c>
      <c r="D53" s="259" t="s">
        <v>842</v>
      </c>
      <c r="E53" s="128"/>
      <c r="F53" s="128"/>
      <c r="G53" s="128"/>
      <c r="H53" s="128"/>
      <c r="I53" s="276"/>
      <c r="J53" s="275"/>
      <c r="K53" s="275"/>
      <c r="L53" s="275"/>
      <c r="M53" s="275"/>
      <c r="N53" s="277"/>
    </row>
    <row r="54" spans="1:14" s="26" customFormat="1" ht="30" customHeight="1">
      <c r="A54" s="1"/>
      <c r="B54" s="255" t="s">
        <v>994</v>
      </c>
      <c r="C54" s="256" t="s">
        <v>246</v>
      </c>
      <c r="D54" s="258" t="s">
        <v>449</v>
      </c>
      <c r="E54" s="128"/>
      <c r="F54" s="275"/>
      <c r="G54" s="128"/>
      <c r="H54" s="275"/>
      <c r="I54" s="276">
        <v>0.15</v>
      </c>
      <c r="J54" s="128"/>
      <c r="K54" s="275"/>
      <c r="L54" s="128"/>
      <c r="M54" s="128"/>
      <c r="N54" s="129"/>
    </row>
    <row r="55" spans="1:14" s="26" customFormat="1" ht="30" customHeight="1">
      <c r="A55" s="1"/>
      <c r="B55" s="255" t="s">
        <v>995</v>
      </c>
      <c r="C55" s="256" t="s">
        <v>666</v>
      </c>
      <c r="D55" s="259" t="s">
        <v>842</v>
      </c>
      <c r="E55" s="128"/>
      <c r="F55" s="128"/>
      <c r="G55" s="128"/>
      <c r="H55" s="128"/>
      <c r="I55" s="276"/>
      <c r="J55" s="275"/>
      <c r="K55" s="275"/>
      <c r="L55" s="275"/>
      <c r="M55" s="275"/>
      <c r="N55" s="277"/>
    </row>
    <row r="56" spans="1:14" s="26" customFormat="1" ht="30" customHeight="1">
      <c r="A56" s="1"/>
      <c r="B56" s="255" t="s">
        <v>996</v>
      </c>
      <c r="C56" s="256" t="s">
        <v>248</v>
      </c>
      <c r="D56" s="258" t="s">
        <v>450</v>
      </c>
      <c r="E56" s="128"/>
      <c r="F56" s="275"/>
      <c r="G56" s="128"/>
      <c r="H56" s="275"/>
      <c r="I56" s="276">
        <v>0.2</v>
      </c>
      <c r="J56" s="128"/>
      <c r="K56" s="275"/>
      <c r="L56" s="128"/>
      <c r="M56" s="128"/>
      <c r="N56" s="129"/>
    </row>
    <row r="57" spans="1:14" s="26" customFormat="1" ht="30" customHeight="1">
      <c r="A57" s="1"/>
      <c r="B57" s="255" t="s">
        <v>997</v>
      </c>
      <c r="C57" s="256" t="s">
        <v>667</v>
      </c>
      <c r="D57" s="259" t="s">
        <v>842</v>
      </c>
      <c r="E57" s="128"/>
      <c r="F57" s="128"/>
      <c r="G57" s="128"/>
      <c r="H57" s="128"/>
      <c r="I57" s="276"/>
      <c r="J57" s="275"/>
      <c r="K57" s="275"/>
      <c r="L57" s="275"/>
      <c r="M57" s="275"/>
      <c r="N57" s="277"/>
    </row>
    <row r="58" spans="1:14" s="26" customFormat="1" ht="30" customHeight="1">
      <c r="A58" s="1"/>
      <c r="B58" s="255" t="s">
        <v>998</v>
      </c>
      <c r="C58" s="256" t="s">
        <v>250</v>
      </c>
      <c r="D58" s="258" t="s">
        <v>451</v>
      </c>
      <c r="E58" s="128"/>
      <c r="F58" s="275"/>
      <c r="G58" s="128"/>
      <c r="H58" s="275"/>
      <c r="I58" s="276">
        <v>0.35</v>
      </c>
      <c r="J58" s="128"/>
      <c r="K58" s="275"/>
      <c r="L58" s="128"/>
      <c r="M58" s="128"/>
      <c r="N58" s="129"/>
    </row>
    <row r="59" spans="1:14" s="26" customFormat="1" ht="30" customHeight="1">
      <c r="A59" s="1"/>
      <c r="B59" s="255" t="s">
        <v>999</v>
      </c>
      <c r="C59" s="256" t="s">
        <v>668</v>
      </c>
      <c r="D59" s="259" t="s">
        <v>842</v>
      </c>
      <c r="E59" s="128"/>
      <c r="F59" s="128"/>
      <c r="G59" s="128"/>
      <c r="H59" s="128"/>
      <c r="I59" s="276"/>
      <c r="J59" s="275"/>
      <c r="K59" s="275"/>
      <c r="L59" s="275"/>
      <c r="M59" s="275"/>
      <c r="N59" s="277"/>
    </row>
    <row r="60" spans="1:14" s="26" customFormat="1" ht="30" customHeight="1">
      <c r="A60" s="1"/>
      <c r="B60" s="255" t="s">
        <v>1000</v>
      </c>
      <c r="C60" s="256" t="s">
        <v>252</v>
      </c>
      <c r="D60" s="258" t="s">
        <v>452</v>
      </c>
      <c r="E60" s="128"/>
      <c r="F60" s="275"/>
      <c r="G60" s="128"/>
      <c r="H60" s="275"/>
      <c r="I60" s="276">
        <v>0.85</v>
      </c>
      <c r="J60" s="128"/>
      <c r="K60" s="275"/>
      <c r="L60" s="128"/>
      <c r="M60" s="128"/>
      <c r="N60" s="129"/>
    </row>
    <row r="61" spans="1:14" s="26" customFormat="1" ht="30" customHeight="1">
      <c r="A61" s="1"/>
      <c r="B61" s="255" t="s">
        <v>1001</v>
      </c>
      <c r="C61" s="256" t="s">
        <v>669</v>
      </c>
      <c r="D61" s="259" t="s">
        <v>842</v>
      </c>
      <c r="E61" s="128"/>
      <c r="F61" s="128"/>
      <c r="G61" s="128"/>
      <c r="H61" s="275"/>
      <c r="I61" s="276"/>
      <c r="J61" s="275"/>
      <c r="K61" s="275"/>
      <c r="L61" s="275"/>
      <c r="M61" s="275"/>
      <c r="N61" s="277"/>
    </row>
    <row r="62" spans="1:14" s="26" customFormat="1" ht="30" customHeight="1">
      <c r="A62" s="1"/>
      <c r="B62" s="255" t="s">
        <v>1002</v>
      </c>
      <c r="C62" s="256" t="s">
        <v>125</v>
      </c>
      <c r="D62" s="257" t="s">
        <v>461</v>
      </c>
      <c r="E62" s="309">
        <f>+E63+E65+E67+E69+E71+E73+E75+E77</f>
        <v>0</v>
      </c>
      <c r="F62" s="275"/>
      <c r="G62" s="309">
        <f>+G63+G65+G67+G69+G71+G73+G75+G77</f>
        <v>0</v>
      </c>
      <c r="H62" s="275"/>
      <c r="I62" s="276"/>
      <c r="J62" s="275"/>
      <c r="K62" s="309">
        <f>+K63+K65+K67+K69</f>
        <v>0</v>
      </c>
      <c r="L62" s="309">
        <f>+L69+L71+L73+L75+L77</f>
        <v>0</v>
      </c>
      <c r="M62" s="309">
        <f>+M69+M71+M73+M75+M77</f>
        <v>0</v>
      </c>
      <c r="N62" s="310">
        <f>+N69+N71+N73+N75+N77</f>
        <v>0</v>
      </c>
    </row>
    <row r="63" spans="1:14" s="26" customFormat="1" ht="30" customHeight="1">
      <c r="A63" s="1"/>
      <c r="B63" s="255" t="s">
        <v>1003</v>
      </c>
      <c r="C63" s="256" t="s">
        <v>462</v>
      </c>
      <c r="D63" s="258" t="s">
        <v>445</v>
      </c>
      <c r="E63" s="128"/>
      <c r="F63" s="275"/>
      <c r="G63" s="128"/>
      <c r="H63" s="275"/>
      <c r="I63" s="276">
        <v>0</v>
      </c>
      <c r="J63" s="128"/>
      <c r="K63" s="128"/>
      <c r="L63" s="275"/>
      <c r="M63" s="275"/>
      <c r="N63" s="277"/>
    </row>
    <row r="64" spans="1:14" s="26" customFormat="1" ht="30" customHeight="1">
      <c r="A64" s="1"/>
      <c r="B64" s="255" t="s">
        <v>1004</v>
      </c>
      <c r="C64" s="256" t="s">
        <v>670</v>
      </c>
      <c r="D64" s="259" t="s">
        <v>842</v>
      </c>
      <c r="E64" s="128"/>
      <c r="F64" s="128"/>
      <c r="G64" s="128"/>
      <c r="H64" s="128"/>
      <c r="I64" s="276"/>
      <c r="J64" s="275"/>
      <c r="K64" s="275"/>
      <c r="L64" s="275"/>
      <c r="M64" s="275"/>
      <c r="N64" s="277"/>
    </row>
    <row r="65" spans="1:14" s="26" customFormat="1" ht="30" customHeight="1">
      <c r="A65" s="1"/>
      <c r="B65" s="255" t="s">
        <v>1005</v>
      </c>
      <c r="C65" s="256" t="s">
        <v>463</v>
      </c>
      <c r="D65" s="258" t="s">
        <v>446</v>
      </c>
      <c r="E65" s="128"/>
      <c r="F65" s="275"/>
      <c r="G65" s="128"/>
      <c r="H65" s="275"/>
      <c r="I65" s="276">
        <v>0</v>
      </c>
      <c r="J65" s="128"/>
      <c r="K65" s="128"/>
      <c r="L65" s="275"/>
      <c r="M65" s="275"/>
      <c r="N65" s="277"/>
    </row>
    <row r="66" spans="1:14" s="26" customFormat="1" ht="30" customHeight="1">
      <c r="A66" s="1"/>
      <c r="B66" s="255" t="s">
        <v>1006</v>
      </c>
      <c r="C66" s="256" t="s">
        <v>671</v>
      </c>
      <c r="D66" s="259" t="s">
        <v>842</v>
      </c>
      <c r="E66" s="128"/>
      <c r="F66" s="128"/>
      <c r="G66" s="128"/>
      <c r="H66" s="128"/>
      <c r="I66" s="276"/>
      <c r="J66" s="275"/>
      <c r="K66" s="275"/>
      <c r="L66" s="275"/>
      <c r="M66" s="275"/>
      <c r="N66" s="277"/>
    </row>
    <row r="67" spans="1:14" s="26" customFormat="1" ht="30" customHeight="1">
      <c r="A67" s="1"/>
      <c r="B67" s="255" t="s">
        <v>1007</v>
      </c>
      <c r="C67" s="256" t="s">
        <v>464</v>
      </c>
      <c r="D67" s="258" t="s">
        <v>447</v>
      </c>
      <c r="E67" s="128"/>
      <c r="F67" s="275"/>
      <c r="G67" s="128"/>
      <c r="H67" s="275"/>
      <c r="I67" s="276">
        <v>0</v>
      </c>
      <c r="J67" s="128"/>
      <c r="K67" s="128"/>
      <c r="L67" s="275"/>
      <c r="M67" s="275"/>
      <c r="N67" s="277"/>
    </row>
    <row r="68" spans="1:14" s="26" customFormat="1" ht="30" customHeight="1">
      <c r="A68" s="1"/>
      <c r="B68" s="255" t="s">
        <v>1008</v>
      </c>
      <c r="C68" s="256" t="s">
        <v>672</v>
      </c>
      <c r="D68" s="259" t="s">
        <v>842</v>
      </c>
      <c r="E68" s="128"/>
      <c r="F68" s="128"/>
      <c r="G68" s="128"/>
      <c r="H68" s="128"/>
      <c r="I68" s="276"/>
      <c r="J68" s="275"/>
      <c r="K68" s="275"/>
      <c r="L68" s="275"/>
      <c r="M68" s="275"/>
      <c r="N68" s="277"/>
    </row>
    <row r="69" spans="1:14" s="26" customFormat="1" ht="30" customHeight="1">
      <c r="A69" s="1"/>
      <c r="B69" s="255" t="s">
        <v>1009</v>
      </c>
      <c r="C69" s="256" t="s">
        <v>465</v>
      </c>
      <c r="D69" s="258" t="s">
        <v>448</v>
      </c>
      <c r="E69" s="128"/>
      <c r="F69" s="275"/>
      <c r="G69" s="128"/>
      <c r="H69" s="275"/>
      <c r="I69" s="276">
        <v>0</v>
      </c>
      <c r="J69" s="128"/>
      <c r="K69" s="128"/>
      <c r="L69" s="128"/>
      <c r="M69" s="128"/>
      <c r="N69" s="129"/>
    </row>
    <row r="70" spans="1:14" s="26" customFormat="1" ht="30" customHeight="1">
      <c r="A70" s="1"/>
      <c r="B70" s="255" t="s">
        <v>1010</v>
      </c>
      <c r="C70" s="256" t="s">
        <v>673</v>
      </c>
      <c r="D70" s="259" t="s">
        <v>842</v>
      </c>
      <c r="E70" s="128"/>
      <c r="F70" s="128"/>
      <c r="G70" s="128"/>
      <c r="H70" s="128"/>
      <c r="I70" s="276"/>
      <c r="J70" s="275"/>
      <c r="K70" s="275"/>
      <c r="L70" s="275"/>
      <c r="M70" s="275"/>
      <c r="N70" s="277"/>
    </row>
    <row r="71" spans="1:14" s="26" customFormat="1" ht="30" customHeight="1">
      <c r="A71" s="1"/>
      <c r="B71" s="255" t="s">
        <v>1011</v>
      </c>
      <c r="C71" s="256" t="s">
        <v>466</v>
      </c>
      <c r="D71" s="258" t="s">
        <v>449</v>
      </c>
      <c r="E71" s="128"/>
      <c r="F71" s="275"/>
      <c r="G71" s="128"/>
      <c r="H71" s="275"/>
      <c r="I71" s="276">
        <v>0.05</v>
      </c>
      <c r="J71" s="128"/>
      <c r="K71" s="275"/>
      <c r="L71" s="128"/>
      <c r="M71" s="128"/>
      <c r="N71" s="129"/>
    </row>
    <row r="72" spans="1:14" s="26" customFormat="1" ht="30" customHeight="1">
      <c r="A72" s="1"/>
      <c r="B72" s="255" t="s">
        <v>1012</v>
      </c>
      <c r="C72" s="256" t="s">
        <v>674</v>
      </c>
      <c r="D72" s="259" t="s">
        <v>842</v>
      </c>
      <c r="E72" s="128"/>
      <c r="F72" s="128"/>
      <c r="G72" s="128"/>
      <c r="H72" s="128"/>
      <c r="I72" s="276"/>
      <c r="J72" s="275"/>
      <c r="K72" s="275"/>
      <c r="L72" s="275"/>
      <c r="M72" s="275"/>
      <c r="N72" s="277"/>
    </row>
    <row r="73" spans="1:14" s="26" customFormat="1" ht="30" customHeight="1">
      <c r="A73" s="1"/>
      <c r="B73" s="255" t="s">
        <v>1013</v>
      </c>
      <c r="C73" s="256" t="s">
        <v>467</v>
      </c>
      <c r="D73" s="258" t="s">
        <v>450</v>
      </c>
      <c r="E73" s="128"/>
      <c r="F73" s="275"/>
      <c r="G73" s="128"/>
      <c r="H73" s="275"/>
      <c r="I73" s="276">
        <v>0.1</v>
      </c>
      <c r="J73" s="128"/>
      <c r="K73" s="275"/>
      <c r="L73" s="128"/>
      <c r="M73" s="128"/>
      <c r="N73" s="129"/>
    </row>
    <row r="74" spans="1:14" s="26" customFormat="1" ht="30" customHeight="1">
      <c r="A74" s="1"/>
      <c r="B74" s="255" t="s">
        <v>1014</v>
      </c>
      <c r="C74" s="256" t="s">
        <v>675</v>
      </c>
      <c r="D74" s="259" t="s">
        <v>842</v>
      </c>
      <c r="E74" s="128"/>
      <c r="F74" s="128"/>
      <c r="G74" s="128"/>
      <c r="H74" s="128"/>
      <c r="I74" s="276"/>
      <c r="J74" s="275"/>
      <c r="K74" s="275"/>
      <c r="L74" s="275"/>
      <c r="M74" s="275"/>
      <c r="N74" s="277"/>
    </row>
    <row r="75" spans="1:14" s="26" customFormat="1" ht="30" customHeight="1">
      <c r="A75" s="1"/>
      <c r="B75" s="255" t="s">
        <v>1015</v>
      </c>
      <c r="C75" s="256" t="s">
        <v>468</v>
      </c>
      <c r="D75" s="258" t="s">
        <v>451</v>
      </c>
      <c r="E75" s="128"/>
      <c r="F75" s="275"/>
      <c r="G75" s="128"/>
      <c r="H75" s="275"/>
      <c r="I75" s="276">
        <v>0.25</v>
      </c>
      <c r="J75" s="128"/>
      <c r="K75" s="275"/>
      <c r="L75" s="128"/>
      <c r="M75" s="128"/>
      <c r="N75" s="129"/>
    </row>
    <row r="76" spans="1:14" s="26" customFormat="1" ht="30" customHeight="1">
      <c r="A76" s="1"/>
      <c r="B76" s="255" t="s">
        <v>1016</v>
      </c>
      <c r="C76" s="256" t="s">
        <v>676</v>
      </c>
      <c r="D76" s="259" t="s">
        <v>842</v>
      </c>
      <c r="E76" s="128"/>
      <c r="F76" s="128"/>
      <c r="G76" s="128"/>
      <c r="H76" s="128"/>
      <c r="I76" s="276"/>
      <c r="J76" s="275"/>
      <c r="K76" s="275"/>
      <c r="L76" s="275"/>
      <c r="M76" s="275"/>
      <c r="N76" s="277"/>
    </row>
    <row r="77" spans="2:14" ht="30" customHeight="1">
      <c r="B77" s="255" t="s">
        <v>1017</v>
      </c>
      <c r="C77" s="256" t="s">
        <v>469</v>
      </c>
      <c r="D77" s="262" t="s">
        <v>452</v>
      </c>
      <c r="E77" s="128"/>
      <c r="F77" s="275"/>
      <c r="G77" s="128"/>
      <c r="H77" s="275"/>
      <c r="I77" s="276">
        <v>0.75</v>
      </c>
      <c r="J77" s="128"/>
      <c r="K77" s="275"/>
      <c r="L77" s="128"/>
      <c r="M77" s="128"/>
      <c r="N77" s="129"/>
    </row>
    <row r="78" spans="2:14" ht="30" customHeight="1">
      <c r="B78" s="255" t="s">
        <v>1018</v>
      </c>
      <c r="C78" s="256" t="s">
        <v>677</v>
      </c>
      <c r="D78" s="259" t="s">
        <v>842</v>
      </c>
      <c r="E78" s="128"/>
      <c r="F78" s="128"/>
      <c r="G78" s="128"/>
      <c r="H78" s="275"/>
      <c r="I78" s="276"/>
      <c r="J78" s="275"/>
      <c r="K78" s="275"/>
      <c r="L78" s="275"/>
      <c r="M78" s="275"/>
      <c r="N78" s="277"/>
    </row>
    <row r="79" spans="1:14" s="26" customFormat="1" ht="30" customHeight="1">
      <c r="A79" s="1"/>
      <c r="B79" s="255" t="s">
        <v>1019</v>
      </c>
      <c r="C79" s="256" t="s">
        <v>127</v>
      </c>
      <c r="D79" s="257" t="s">
        <v>470</v>
      </c>
      <c r="E79" s="309">
        <f>+E80+E82+E84+E86+E88+E90+E92+E94</f>
        <v>0</v>
      </c>
      <c r="F79" s="275"/>
      <c r="G79" s="309">
        <f>+G80+G82+G84+G86+G88+G90+G92+G94</f>
        <v>0</v>
      </c>
      <c r="H79" s="275"/>
      <c r="I79" s="276"/>
      <c r="J79" s="275"/>
      <c r="K79" s="309">
        <f>+K80+K82+K84+K86+K88</f>
        <v>0</v>
      </c>
      <c r="L79" s="309">
        <f>+L88+L90+L92+L94</f>
        <v>0</v>
      </c>
      <c r="M79" s="309">
        <f>+M88+M90+M92+M94</f>
        <v>0</v>
      </c>
      <c r="N79" s="310">
        <f>+N88+N90+N92+N94</f>
        <v>0</v>
      </c>
    </row>
    <row r="80" spans="1:14" s="26" customFormat="1" ht="30" customHeight="1">
      <c r="A80" s="1"/>
      <c r="B80" s="255" t="s">
        <v>1020</v>
      </c>
      <c r="C80" s="256" t="s">
        <v>471</v>
      </c>
      <c r="D80" s="258" t="s">
        <v>445</v>
      </c>
      <c r="E80" s="128"/>
      <c r="F80" s="275"/>
      <c r="G80" s="128"/>
      <c r="H80" s="275"/>
      <c r="I80" s="276">
        <v>0</v>
      </c>
      <c r="J80" s="128"/>
      <c r="K80" s="128"/>
      <c r="L80" s="275"/>
      <c r="M80" s="275"/>
      <c r="N80" s="277"/>
    </row>
    <row r="81" spans="1:14" s="26" customFormat="1" ht="30" customHeight="1">
      <c r="A81" s="1"/>
      <c r="B81" s="255" t="s">
        <v>1021</v>
      </c>
      <c r="C81" s="256" t="s">
        <v>678</v>
      </c>
      <c r="D81" s="259" t="s">
        <v>842</v>
      </c>
      <c r="E81" s="128"/>
      <c r="F81" s="128"/>
      <c r="G81" s="128"/>
      <c r="H81" s="128"/>
      <c r="I81" s="276"/>
      <c r="J81" s="275"/>
      <c r="K81" s="275"/>
      <c r="L81" s="275"/>
      <c r="M81" s="275"/>
      <c r="N81" s="277"/>
    </row>
    <row r="82" spans="1:14" s="26" customFormat="1" ht="30" customHeight="1">
      <c r="A82" s="1"/>
      <c r="B82" s="255" t="s">
        <v>1022</v>
      </c>
      <c r="C82" s="256" t="s">
        <v>472</v>
      </c>
      <c r="D82" s="258" t="s">
        <v>446</v>
      </c>
      <c r="E82" s="128"/>
      <c r="F82" s="275"/>
      <c r="G82" s="128"/>
      <c r="H82" s="275"/>
      <c r="I82" s="276">
        <v>0</v>
      </c>
      <c r="J82" s="128"/>
      <c r="K82" s="128"/>
      <c r="L82" s="275"/>
      <c r="M82" s="275"/>
      <c r="N82" s="277"/>
    </row>
    <row r="83" spans="1:14" s="26" customFormat="1" ht="30" customHeight="1">
      <c r="A83" s="1"/>
      <c r="B83" s="255" t="s">
        <v>1023</v>
      </c>
      <c r="C83" s="256" t="s">
        <v>679</v>
      </c>
      <c r="D83" s="259" t="s">
        <v>842</v>
      </c>
      <c r="E83" s="128"/>
      <c r="F83" s="128"/>
      <c r="G83" s="128"/>
      <c r="H83" s="128"/>
      <c r="I83" s="276"/>
      <c r="J83" s="275"/>
      <c r="K83" s="275"/>
      <c r="L83" s="275"/>
      <c r="M83" s="275"/>
      <c r="N83" s="277"/>
    </row>
    <row r="84" spans="1:14" s="26" customFormat="1" ht="30" customHeight="1">
      <c r="A84" s="1"/>
      <c r="B84" s="255" t="s">
        <v>1024</v>
      </c>
      <c r="C84" s="256" t="s">
        <v>473</v>
      </c>
      <c r="D84" s="258" t="s">
        <v>447</v>
      </c>
      <c r="E84" s="128"/>
      <c r="F84" s="275"/>
      <c r="G84" s="128"/>
      <c r="H84" s="275"/>
      <c r="I84" s="276">
        <v>0</v>
      </c>
      <c r="J84" s="128"/>
      <c r="K84" s="128"/>
      <c r="L84" s="275"/>
      <c r="M84" s="275"/>
      <c r="N84" s="277"/>
    </row>
    <row r="85" spans="1:14" s="26" customFormat="1" ht="30" customHeight="1">
      <c r="A85" s="1"/>
      <c r="B85" s="255" t="s">
        <v>1025</v>
      </c>
      <c r="C85" s="256" t="s">
        <v>680</v>
      </c>
      <c r="D85" s="259" t="s">
        <v>842</v>
      </c>
      <c r="E85" s="128"/>
      <c r="F85" s="128"/>
      <c r="G85" s="128"/>
      <c r="H85" s="128"/>
      <c r="I85" s="276"/>
      <c r="J85" s="275"/>
      <c r="K85" s="275"/>
      <c r="L85" s="275"/>
      <c r="M85" s="275"/>
      <c r="N85" s="277"/>
    </row>
    <row r="86" spans="1:14" s="26" customFormat="1" ht="30" customHeight="1">
      <c r="A86" s="1"/>
      <c r="B86" s="255" t="s">
        <v>1026</v>
      </c>
      <c r="C86" s="256" t="s">
        <v>474</v>
      </c>
      <c r="D86" s="258" t="s">
        <v>448</v>
      </c>
      <c r="E86" s="128"/>
      <c r="F86" s="275"/>
      <c r="G86" s="128"/>
      <c r="H86" s="275"/>
      <c r="I86" s="276">
        <v>0</v>
      </c>
      <c r="J86" s="128"/>
      <c r="K86" s="128"/>
      <c r="L86" s="275"/>
      <c r="M86" s="275"/>
      <c r="N86" s="277"/>
    </row>
    <row r="87" spans="1:14" s="26" customFormat="1" ht="30" customHeight="1">
      <c r="A87" s="1"/>
      <c r="B87" s="255" t="s">
        <v>1027</v>
      </c>
      <c r="C87" s="256" t="s">
        <v>681</v>
      </c>
      <c r="D87" s="259" t="s">
        <v>842</v>
      </c>
      <c r="E87" s="128"/>
      <c r="F87" s="128"/>
      <c r="G87" s="128"/>
      <c r="H87" s="128"/>
      <c r="I87" s="276"/>
      <c r="J87" s="275"/>
      <c r="K87" s="275"/>
      <c r="L87" s="275"/>
      <c r="M87" s="275"/>
      <c r="N87" s="277"/>
    </row>
    <row r="88" spans="1:14" s="26" customFormat="1" ht="30" customHeight="1">
      <c r="A88" s="1"/>
      <c r="B88" s="255" t="s">
        <v>1028</v>
      </c>
      <c r="C88" s="256" t="s">
        <v>475</v>
      </c>
      <c r="D88" s="258" t="s">
        <v>449</v>
      </c>
      <c r="E88" s="128"/>
      <c r="F88" s="275"/>
      <c r="G88" s="128"/>
      <c r="H88" s="275"/>
      <c r="I88" s="276">
        <v>0</v>
      </c>
      <c r="J88" s="128"/>
      <c r="K88" s="128"/>
      <c r="L88" s="128"/>
      <c r="M88" s="128"/>
      <c r="N88" s="129"/>
    </row>
    <row r="89" spans="1:14" s="26" customFormat="1" ht="30" customHeight="1">
      <c r="A89" s="1"/>
      <c r="B89" s="255" t="s">
        <v>1029</v>
      </c>
      <c r="C89" s="256" t="s">
        <v>682</v>
      </c>
      <c r="D89" s="259" t="s">
        <v>842</v>
      </c>
      <c r="E89" s="128"/>
      <c r="F89" s="128"/>
      <c r="G89" s="128"/>
      <c r="H89" s="128"/>
      <c r="I89" s="276"/>
      <c r="J89" s="275"/>
      <c r="K89" s="275"/>
      <c r="L89" s="275"/>
      <c r="M89" s="275"/>
      <c r="N89" s="277"/>
    </row>
    <row r="90" spans="1:14" s="26" customFormat="1" ht="30" customHeight="1">
      <c r="A90" s="1"/>
      <c r="B90" s="255" t="s">
        <v>1030</v>
      </c>
      <c r="C90" s="256" t="s">
        <v>476</v>
      </c>
      <c r="D90" s="258" t="s">
        <v>450</v>
      </c>
      <c r="E90" s="128"/>
      <c r="F90" s="275"/>
      <c r="G90" s="128"/>
      <c r="H90" s="275"/>
      <c r="I90" s="276">
        <v>0.05</v>
      </c>
      <c r="J90" s="128"/>
      <c r="K90" s="275"/>
      <c r="L90" s="128"/>
      <c r="M90" s="128"/>
      <c r="N90" s="129"/>
    </row>
    <row r="91" spans="1:14" s="26" customFormat="1" ht="30" customHeight="1">
      <c r="A91" s="1"/>
      <c r="B91" s="255" t="s">
        <v>1031</v>
      </c>
      <c r="C91" s="256" t="s">
        <v>683</v>
      </c>
      <c r="D91" s="259" t="s">
        <v>842</v>
      </c>
      <c r="E91" s="128"/>
      <c r="F91" s="128"/>
      <c r="G91" s="128"/>
      <c r="H91" s="128"/>
      <c r="I91" s="276"/>
      <c r="J91" s="275"/>
      <c r="K91" s="275"/>
      <c r="L91" s="275"/>
      <c r="M91" s="275"/>
      <c r="N91" s="277"/>
    </row>
    <row r="92" spans="1:14" s="26" customFormat="1" ht="30" customHeight="1">
      <c r="A92" s="1"/>
      <c r="B92" s="255" t="s">
        <v>1032</v>
      </c>
      <c r="C92" s="256" t="s">
        <v>477</v>
      </c>
      <c r="D92" s="258" t="s">
        <v>451</v>
      </c>
      <c r="E92" s="128"/>
      <c r="F92" s="275"/>
      <c r="G92" s="128"/>
      <c r="H92" s="275"/>
      <c r="I92" s="276">
        <v>0.2</v>
      </c>
      <c r="J92" s="128"/>
      <c r="K92" s="275"/>
      <c r="L92" s="128"/>
      <c r="M92" s="128"/>
      <c r="N92" s="129"/>
    </row>
    <row r="93" spans="1:14" s="26" customFormat="1" ht="30" customHeight="1">
      <c r="A93" s="1"/>
      <c r="B93" s="255" t="s">
        <v>1033</v>
      </c>
      <c r="C93" s="256" t="s">
        <v>684</v>
      </c>
      <c r="D93" s="259" t="s">
        <v>842</v>
      </c>
      <c r="E93" s="128"/>
      <c r="F93" s="128"/>
      <c r="G93" s="128"/>
      <c r="H93" s="128"/>
      <c r="I93" s="276"/>
      <c r="J93" s="275"/>
      <c r="K93" s="275"/>
      <c r="L93" s="275"/>
      <c r="M93" s="275"/>
      <c r="N93" s="277"/>
    </row>
    <row r="94" spans="2:14" ht="30" customHeight="1">
      <c r="B94" s="255" t="s">
        <v>1034</v>
      </c>
      <c r="C94" s="256" t="s">
        <v>478</v>
      </c>
      <c r="D94" s="262" t="s">
        <v>452</v>
      </c>
      <c r="E94" s="128"/>
      <c r="F94" s="275"/>
      <c r="G94" s="128"/>
      <c r="H94" s="275"/>
      <c r="I94" s="276">
        <v>0.7</v>
      </c>
      <c r="J94" s="128"/>
      <c r="K94" s="275"/>
      <c r="L94" s="128"/>
      <c r="M94" s="128"/>
      <c r="N94" s="129"/>
    </row>
    <row r="95" spans="2:14" ht="30" customHeight="1">
      <c r="B95" s="255" t="s">
        <v>1035</v>
      </c>
      <c r="C95" s="256" t="s">
        <v>685</v>
      </c>
      <c r="D95" s="259" t="s">
        <v>842</v>
      </c>
      <c r="E95" s="128"/>
      <c r="F95" s="128"/>
      <c r="G95" s="128"/>
      <c r="H95" s="275"/>
      <c r="I95" s="276"/>
      <c r="J95" s="275"/>
      <c r="K95" s="275"/>
      <c r="L95" s="275"/>
      <c r="M95" s="275"/>
      <c r="N95" s="277"/>
    </row>
    <row r="96" spans="2:14" ht="38.25" customHeight="1">
      <c r="B96" s="255" t="s">
        <v>1036</v>
      </c>
      <c r="C96" s="256" t="s">
        <v>479</v>
      </c>
      <c r="D96" s="257" t="s">
        <v>480</v>
      </c>
      <c r="E96" s="309">
        <f>+E97+E99+E101+E103+E105+E107+E109+E111</f>
        <v>0</v>
      </c>
      <c r="F96" s="275"/>
      <c r="G96" s="309">
        <f>+G97+G99+G101+G103+G105+G107+G109+G111</f>
        <v>0</v>
      </c>
      <c r="H96" s="275"/>
      <c r="I96" s="276"/>
      <c r="J96" s="275"/>
      <c r="K96" s="309">
        <f>+K97+K99+K101+K103+K105+K107</f>
        <v>0</v>
      </c>
      <c r="L96" s="309">
        <f>+L107+L109+L111</f>
        <v>0</v>
      </c>
      <c r="M96" s="309">
        <f>+M107+M109+M111</f>
        <v>0</v>
      </c>
      <c r="N96" s="310">
        <f>+N107+N109+N111</f>
        <v>0</v>
      </c>
    </row>
    <row r="97" spans="2:14" ht="30" customHeight="1">
      <c r="B97" s="255" t="s">
        <v>1037</v>
      </c>
      <c r="C97" s="256" t="s">
        <v>481</v>
      </c>
      <c r="D97" s="258" t="s">
        <v>445</v>
      </c>
      <c r="E97" s="128"/>
      <c r="F97" s="275"/>
      <c r="G97" s="128"/>
      <c r="H97" s="275"/>
      <c r="I97" s="276">
        <v>0</v>
      </c>
      <c r="J97" s="128"/>
      <c r="K97" s="128"/>
      <c r="L97" s="275"/>
      <c r="M97" s="275"/>
      <c r="N97" s="277"/>
    </row>
    <row r="98" spans="2:14" ht="30" customHeight="1">
      <c r="B98" s="255" t="s">
        <v>1038</v>
      </c>
      <c r="C98" s="256" t="s">
        <v>686</v>
      </c>
      <c r="D98" s="259" t="s">
        <v>842</v>
      </c>
      <c r="E98" s="128"/>
      <c r="F98" s="128"/>
      <c r="G98" s="128"/>
      <c r="H98" s="128"/>
      <c r="I98" s="276"/>
      <c r="J98" s="275"/>
      <c r="K98" s="275"/>
      <c r="L98" s="275"/>
      <c r="M98" s="275"/>
      <c r="N98" s="277"/>
    </row>
    <row r="99" spans="2:14" ht="30" customHeight="1">
      <c r="B99" s="255" t="s">
        <v>1039</v>
      </c>
      <c r="C99" s="256" t="s">
        <v>482</v>
      </c>
      <c r="D99" s="258" t="s">
        <v>446</v>
      </c>
      <c r="E99" s="128"/>
      <c r="F99" s="275"/>
      <c r="G99" s="128"/>
      <c r="H99" s="275"/>
      <c r="I99" s="276">
        <v>0</v>
      </c>
      <c r="J99" s="128"/>
      <c r="K99" s="128"/>
      <c r="L99" s="275"/>
      <c r="M99" s="275"/>
      <c r="N99" s="277"/>
    </row>
    <row r="100" spans="2:14" ht="30" customHeight="1">
      <c r="B100" s="255" t="s">
        <v>1040</v>
      </c>
      <c r="C100" s="256" t="s">
        <v>687</v>
      </c>
      <c r="D100" s="259" t="s">
        <v>842</v>
      </c>
      <c r="E100" s="128"/>
      <c r="F100" s="128"/>
      <c r="G100" s="128"/>
      <c r="H100" s="128"/>
      <c r="I100" s="276"/>
      <c r="J100" s="275"/>
      <c r="K100" s="275"/>
      <c r="L100" s="275"/>
      <c r="M100" s="275"/>
      <c r="N100" s="277"/>
    </row>
    <row r="101" spans="2:14" ht="30" customHeight="1">
      <c r="B101" s="255" t="s">
        <v>1041</v>
      </c>
      <c r="C101" s="256" t="s">
        <v>483</v>
      </c>
      <c r="D101" s="258" t="s">
        <v>447</v>
      </c>
      <c r="E101" s="128"/>
      <c r="F101" s="275"/>
      <c r="G101" s="128"/>
      <c r="H101" s="275"/>
      <c r="I101" s="276">
        <v>0</v>
      </c>
      <c r="J101" s="128"/>
      <c r="K101" s="128"/>
      <c r="L101" s="275"/>
      <c r="M101" s="275"/>
      <c r="N101" s="277"/>
    </row>
    <row r="102" spans="2:14" ht="30" customHeight="1">
      <c r="B102" s="255" t="s">
        <v>1042</v>
      </c>
      <c r="C102" s="256" t="s">
        <v>688</v>
      </c>
      <c r="D102" s="259" t="s">
        <v>842</v>
      </c>
      <c r="E102" s="128"/>
      <c r="F102" s="128"/>
      <c r="G102" s="128"/>
      <c r="H102" s="128"/>
      <c r="I102" s="276"/>
      <c r="J102" s="275"/>
      <c r="K102" s="275"/>
      <c r="L102" s="275"/>
      <c r="M102" s="275"/>
      <c r="N102" s="277"/>
    </row>
    <row r="103" spans="2:14" ht="30" customHeight="1">
      <c r="B103" s="255" t="s">
        <v>1043</v>
      </c>
      <c r="C103" s="256" t="s">
        <v>484</v>
      </c>
      <c r="D103" s="258" t="s">
        <v>448</v>
      </c>
      <c r="E103" s="128"/>
      <c r="F103" s="275"/>
      <c r="G103" s="128"/>
      <c r="H103" s="275"/>
      <c r="I103" s="276">
        <v>0</v>
      </c>
      <c r="J103" s="128"/>
      <c r="K103" s="128"/>
      <c r="L103" s="275"/>
      <c r="M103" s="275"/>
      <c r="N103" s="277"/>
    </row>
    <row r="104" spans="2:14" ht="30" customHeight="1">
      <c r="B104" s="255" t="s">
        <v>1044</v>
      </c>
      <c r="C104" s="256" t="s">
        <v>689</v>
      </c>
      <c r="D104" s="259" t="s">
        <v>842</v>
      </c>
      <c r="E104" s="128"/>
      <c r="F104" s="128"/>
      <c r="G104" s="128"/>
      <c r="H104" s="128"/>
      <c r="I104" s="276"/>
      <c r="J104" s="275"/>
      <c r="K104" s="275"/>
      <c r="L104" s="275"/>
      <c r="M104" s="275"/>
      <c r="N104" s="277"/>
    </row>
    <row r="105" spans="1:14" s="26" customFormat="1" ht="30" customHeight="1">
      <c r="A105" s="1"/>
      <c r="B105" s="255" t="s">
        <v>1045</v>
      </c>
      <c r="C105" s="256" t="s">
        <v>485</v>
      </c>
      <c r="D105" s="258" t="s">
        <v>449</v>
      </c>
      <c r="E105" s="128"/>
      <c r="F105" s="275"/>
      <c r="G105" s="128"/>
      <c r="H105" s="275"/>
      <c r="I105" s="276">
        <v>0</v>
      </c>
      <c r="J105" s="128"/>
      <c r="K105" s="128"/>
      <c r="L105" s="275"/>
      <c r="M105" s="275"/>
      <c r="N105" s="277"/>
    </row>
    <row r="106" spans="1:14" s="26" customFormat="1" ht="30" customHeight="1">
      <c r="A106" s="1"/>
      <c r="B106" s="255" t="s">
        <v>1046</v>
      </c>
      <c r="C106" s="256" t="s">
        <v>690</v>
      </c>
      <c r="D106" s="259" t="s">
        <v>842</v>
      </c>
      <c r="E106" s="128"/>
      <c r="F106" s="128"/>
      <c r="G106" s="128"/>
      <c r="H106" s="128"/>
      <c r="I106" s="276"/>
      <c r="J106" s="275"/>
      <c r="K106" s="275"/>
      <c r="L106" s="275"/>
      <c r="M106" s="275"/>
      <c r="N106" s="277"/>
    </row>
    <row r="107" spans="2:14" ht="30" customHeight="1">
      <c r="B107" s="255" t="s">
        <v>1047</v>
      </c>
      <c r="C107" s="256" t="s">
        <v>486</v>
      </c>
      <c r="D107" s="258" t="s">
        <v>450</v>
      </c>
      <c r="E107" s="128"/>
      <c r="F107" s="275"/>
      <c r="G107" s="128"/>
      <c r="H107" s="275"/>
      <c r="I107" s="276">
        <v>0</v>
      </c>
      <c r="J107" s="128"/>
      <c r="K107" s="128"/>
      <c r="L107" s="128"/>
      <c r="M107" s="128"/>
      <c r="N107" s="129"/>
    </row>
    <row r="108" spans="2:14" ht="30" customHeight="1">
      <c r="B108" s="255" t="s">
        <v>1048</v>
      </c>
      <c r="C108" s="256" t="s">
        <v>691</v>
      </c>
      <c r="D108" s="259" t="s">
        <v>842</v>
      </c>
      <c r="E108" s="128"/>
      <c r="F108" s="128"/>
      <c r="G108" s="128"/>
      <c r="H108" s="128"/>
      <c r="I108" s="276"/>
      <c r="J108" s="275"/>
      <c r="K108" s="275"/>
      <c r="L108" s="275"/>
      <c r="M108" s="275"/>
      <c r="N108" s="277"/>
    </row>
    <row r="109" spans="2:14" ht="30" customHeight="1">
      <c r="B109" s="255" t="s">
        <v>379</v>
      </c>
      <c r="C109" s="256" t="s">
        <v>487</v>
      </c>
      <c r="D109" s="258" t="s">
        <v>451</v>
      </c>
      <c r="E109" s="128"/>
      <c r="F109" s="275"/>
      <c r="G109" s="128"/>
      <c r="H109" s="275"/>
      <c r="I109" s="276">
        <v>0.15</v>
      </c>
      <c r="J109" s="128"/>
      <c r="K109" s="275"/>
      <c r="L109" s="128"/>
      <c r="M109" s="128"/>
      <c r="N109" s="129"/>
    </row>
    <row r="110" spans="2:14" ht="30" customHeight="1">
      <c r="B110" s="255" t="s">
        <v>381</v>
      </c>
      <c r="C110" s="256" t="s">
        <v>692</v>
      </c>
      <c r="D110" s="259" t="s">
        <v>842</v>
      </c>
      <c r="E110" s="128"/>
      <c r="F110" s="128"/>
      <c r="G110" s="128"/>
      <c r="H110" s="128"/>
      <c r="I110" s="276"/>
      <c r="J110" s="275"/>
      <c r="K110" s="275"/>
      <c r="L110" s="275"/>
      <c r="M110" s="275"/>
      <c r="N110" s="277"/>
    </row>
    <row r="111" spans="2:14" ht="30" customHeight="1">
      <c r="B111" s="255" t="s">
        <v>383</v>
      </c>
      <c r="C111" s="256" t="s">
        <v>488</v>
      </c>
      <c r="D111" s="258" t="s">
        <v>452</v>
      </c>
      <c r="E111" s="128"/>
      <c r="F111" s="275"/>
      <c r="G111" s="128"/>
      <c r="H111" s="275"/>
      <c r="I111" s="276">
        <v>0.65</v>
      </c>
      <c r="J111" s="128"/>
      <c r="K111" s="275"/>
      <c r="L111" s="128"/>
      <c r="M111" s="128"/>
      <c r="N111" s="129"/>
    </row>
    <row r="112" spans="2:14" ht="30" customHeight="1">
      <c r="B112" s="255" t="s">
        <v>385</v>
      </c>
      <c r="C112" s="256" t="s">
        <v>693</v>
      </c>
      <c r="D112" s="259" t="s">
        <v>842</v>
      </c>
      <c r="E112" s="128"/>
      <c r="F112" s="128"/>
      <c r="G112" s="128"/>
      <c r="H112" s="275"/>
      <c r="I112" s="276"/>
      <c r="J112" s="275"/>
      <c r="K112" s="275"/>
      <c r="L112" s="275"/>
      <c r="M112" s="275"/>
      <c r="N112" s="277"/>
    </row>
    <row r="113" spans="2:14" ht="30" customHeight="1">
      <c r="B113" s="255" t="s">
        <v>386</v>
      </c>
      <c r="C113" s="256" t="s">
        <v>489</v>
      </c>
      <c r="D113" s="261" t="s">
        <v>490</v>
      </c>
      <c r="E113" s="309">
        <f>+E114+E116+E118+E120+E122+E124+E126+E128</f>
        <v>0</v>
      </c>
      <c r="F113" s="275"/>
      <c r="G113" s="309">
        <f>+G114+G116+G118+G120+G122+G124+G126+G128</f>
        <v>0</v>
      </c>
      <c r="H113" s="275"/>
      <c r="I113" s="276"/>
      <c r="J113" s="275"/>
      <c r="K113" s="309">
        <f>+K114+K116+K118+K120+K122+K124+K126</f>
        <v>0</v>
      </c>
      <c r="L113" s="309">
        <f>+L126+L128</f>
        <v>0</v>
      </c>
      <c r="M113" s="309">
        <f>+M126+M128</f>
        <v>0</v>
      </c>
      <c r="N113" s="310">
        <f>+N126+N128</f>
        <v>0</v>
      </c>
    </row>
    <row r="114" spans="2:14" ht="30" customHeight="1">
      <c r="B114" s="255" t="s">
        <v>387</v>
      </c>
      <c r="C114" s="256" t="s">
        <v>491</v>
      </c>
      <c r="D114" s="258" t="s">
        <v>445</v>
      </c>
      <c r="E114" s="128"/>
      <c r="F114" s="275"/>
      <c r="G114" s="128"/>
      <c r="H114" s="275"/>
      <c r="I114" s="276">
        <v>0</v>
      </c>
      <c r="J114" s="128"/>
      <c r="K114" s="128"/>
      <c r="L114" s="275"/>
      <c r="M114" s="275"/>
      <c r="N114" s="277"/>
    </row>
    <row r="115" spans="2:14" ht="30" customHeight="1">
      <c r="B115" s="255" t="s">
        <v>388</v>
      </c>
      <c r="C115" s="256" t="s">
        <v>694</v>
      </c>
      <c r="D115" s="259" t="s">
        <v>842</v>
      </c>
      <c r="E115" s="128"/>
      <c r="F115" s="128"/>
      <c r="G115" s="128"/>
      <c r="H115" s="128"/>
      <c r="I115" s="276"/>
      <c r="J115" s="275"/>
      <c r="K115" s="275"/>
      <c r="L115" s="275"/>
      <c r="M115" s="275"/>
      <c r="N115" s="277"/>
    </row>
    <row r="116" spans="2:14" ht="30" customHeight="1">
      <c r="B116" s="255" t="s">
        <v>389</v>
      </c>
      <c r="C116" s="256" t="s">
        <v>492</v>
      </c>
      <c r="D116" s="258" t="s">
        <v>446</v>
      </c>
      <c r="E116" s="128"/>
      <c r="F116" s="275"/>
      <c r="G116" s="128"/>
      <c r="H116" s="275"/>
      <c r="I116" s="276">
        <v>0</v>
      </c>
      <c r="J116" s="128"/>
      <c r="K116" s="128"/>
      <c r="L116" s="275"/>
      <c r="M116" s="275"/>
      <c r="N116" s="277"/>
    </row>
    <row r="117" spans="2:14" ht="30" customHeight="1">
      <c r="B117" s="255" t="s">
        <v>390</v>
      </c>
      <c r="C117" s="256" t="s">
        <v>695</v>
      </c>
      <c r="D117" s="259" t="s">
        <v>842</v>
      </c>
      <c r="E117" s="128"/>
      <c r="F117" s="128"/>
      <c r="G117" s="128"/>
      <c r="H117" s="128"/>
      <c r="I117" s="276"/>
      <c r="J117" s="275"/>
      <c r="K117" s="275"/>
      <c r="L117" s="275"/>
      <c r="M117" s="275"/>
      <c r="N117" s="277"/>
    </row>
    <row r="118" spans="2:14" ht="30" customHeight="1">
      <c r="B118" s="255" t="s">
        <v>391</v>
      </c>
      <c r="C118" s="256" t="s">
        <v>493</v>
      </c>
      <c r="D118" s="258" t="s">
        <v>447</v>
      </c>
      <c r="E118" s="128"/>
      <c r="F118" s="275"/>
      <c r="G118" s="128"/>
      <c r="H118" s="275"/>
      <c r="I118" s="276">
        <v>0</v>
      </c>
      <c r="J118" s="128"/>
      <c r="K118" s="128"/>
      <c r="L118" s="275"/>
      <c r="M118" s="275"/>
      <c r="N118" s="277"/>
    </row>
    <row r="119" spans="2:14" ht="30" customHeight="1">
      <c r="B119" s="255" t="s">
        <v>392</v>
      </c>
      <c r="C119" s="256" t="s">
        <v>696</v>
      </c>
      <c r="D119" s="259" t="s">
        <v>842</v>
      </c>
      <c r="E119" s="128"/>
      <c r="F119" s="128"/>
      <c r="G119" s="128"/>
      <c r="H119" s="128"/>
      <c r="I119" s="276"/>
      <c r="J119" s="275"/>
      <c r="K119" s="275"/>
      <c r="L119" s="275"/>
      <c r="M119" s="275"/>
      <c r="N119" s="277"/>
    </row>
    <row r="120" spans="2:14" ht="30" customHeight="1">
      <c r="B120" s="255" t="s">
        <v>393</v>
      </c>
      <c r="C120" s="256" t="s">
        <v>494</v>
      </c>
      <c r="D120" s="258" t="s">
        <v>448</v>
      </c>
      <c r="E120" s="128"/>
      <c r="F120" s="275"/>
      <c r="G120" s="128"/>
      <c r="H120" s="275"/>
      <c r="I120" s="276">
        <v>0</v>
      </c>
      <c r="J120" s="128"/>
      <c r="K120" s="128"/>
      <c r="L120" s="275"/>
      <c r="M120" s="275"/>
      <c r="N120" s="277"/>
    </row>
    <row r="121" spans="2:14" ht="30" customHeight="1">
      <c r="B121" s="255" t="s">
        <v>394</v>
      </c>
      <c r="C121" s="256" t="s">
        <v>697</v>
      </c>
      <c r="D121" s="259" t="s">
        <v>842</v>
      </c>
      <c r="E121" s="128"/>
      <c r="F121" s="128"/>
      <c r="G121" s="128"/>
      <c r="H121" s="128"/>
      <c r="I121" s="276"/>
      <c r="J121" s="275"/>
      <c r="K121" s="275"/>
      <c r="L121" s="275"/>
      <c r="M121" s="275"/>
      <c r="N121" s="277"/>
    </row>
    <row r="122" spans="1:14" s="26" customFormat="1" ht="30" customHeight="1">
      <c r="A122" s="1"/>
      <c r="B122" s="255" t="s">
        <v>395</v>
      </c>
      <c r="C122" s="256" t="s">
        <v>495</v>
      </c>
      <c r="D122" s="258" t="s">
        <v>449</v>
      </c>
      <c r="E122" s="128"/>
      <c r="F122" s="275"/>
      <c r="G122" s="128"/>
      <c r="H122" s="275"/>
      <c r="I122" s="276">
        <v>0</v>
      </c>
      <c r="J122" s="128"/>
      <c r="K122" s="128"/>
      <c r="L122" s="275"/>
      <c r="M122" s="275"/>
      <c r="N122" s="277"/>
    </row>
    <row r="123" spans="1:14" s="26" customFormat="1" ht="30" customHeight="1">
      <c r="A123" s="1"/>
      <c r="B123" s="255" t="s">
        <v>396</v>
      </c>
      <c r="C123" s="256" t="s">
        <v>698</v>
      </c>
      <c r="D123" s="259" t="s">
        <v>842</v>
      </c>
      <c r="E123" s="128"/>
      <c r="F123" s="128"/>
      <c r="G123" s="128"/>
      <c r="H123" s="128"/>
      <c r="I123" s="276"/>
      <c r="J123" s="275"/>
      <c r="K123" s="275"/>
      <c r="L123" s="275"/>
      <c r="M123" s="275"/>
      <c r="N123" s="277"/>
    </row>
    <row r="124" spans="2:14" ht="30" customHeight="1">
      <c r="B124" s="255" t="s">
        <v>397</v>
      </c>
      <c r="C124" s="256" t="s">
        <v>496</v>
      </c>
      <c r="D124" s="258" t="s">
        <v>450</v>
      </c>
      <c r="E124" s="128"/>
      <c r="F124" s="275"/>
      <c r="G124" s="128"/>
      <c r="H124" s="275"/>
      <c r="I124" s="276">
        <v>0</v>
      </c>
      <c r="J124" s="128"/>
      <c r="K124" s="128"/>
      <c r="L124" s="275"/>
      <c r="M124" s="275"/>
      <c r="N124" s="277"/>
    </row>
    <row r="125" spans="2:14" ht="30" customHeight="1">
      <c r="B125" s="255" t="s">
        <v>398</v>
      </c>
      <c r="C125" s="256" t="s">
        <v>699</v>
      </c>
      <c r="D125" s="259" t="s">
        <v>842</v>
      </c>
      <c r="E125" s="128"/>
      <c r="F125" s="128"/>
      <c r="G125" s="128"/>
      <c r="H125" s="128"/>
      <c r="I125" s="276"/>
      <c r="J125" s="275"/>
      <c r="K125" s="275"/>
      <c r="L125" s="275"/>
      <c r="M125" s="275"/>
      <c r="N125" s="277"/>
    </row>
    <row r="126" spans="1:14" s="26" customFormat="1" ht="30" customHeight="1">
      <c r="A126" s="1"/>
      <c r="B126" s="255" t="s">
        <v>399</v>
      </c>
      <c r="C126" s="256" t="s">
        <v>497</v>
      </c>
      <c r="D126" s="258" t="s">
        <v>451</v>
      </c>
      <c r="E126" s="128"/>
      <c r="F126" s="275"/>
      <c r="G126" s="128"/>
      <c r="H126" s="275"/>
      <c r="I126" s="276">
        <v>0</v>
      </c>
      <c r="J126" s="128"/>
      <c r="K126" s="128"/>
      <c r="L126" s="128"/>
      <c r="M126" s="128"/>
      <c r="N126" s="129"/>
    </row>
    <row r="127" spans="1:14" s="26" customFormat="1" ht="30" customHeight="1">
      <c r="A127" s="1"/>
      <c r="B127" s="255" t="s">
        <v>402</v>
      </c>
      <c r="C127" s="256" t="s">
        <v>700</v>
      </c>
      <c r="D127" s="259" t="s">
        <v>842</v>
      </c>
      <c r="E127" s="128"/>
      <c r="F127" s="128"/>
      <c r="G127" s="128"/>
      <c r="H127" s="128"/>
      <c r="I127" s="276"/>
      <c r="J127" s="275"/>
      <c r="K127" s="275"/>
      <c r="L127" s="275"/>
      <c r="M127" s="275"/>
      <c r="N127" s="277"/>
    </row>
    <row r="128" spans="1:14" s="26" customFormat="1" ht="30" customHeight="1">
      <c r="A128" s="1"/>
      <c r="B128" s="255" t="s">
        <v>404</v>
      </c>
      <c r="C128" s="256" t="s">
        <v>498</v>
      </c>
      <c r="D128" s="258" t="s">
        <v>452</v>
      </c>
      <c r="E128" s="128"/>
      <c r="F128" s="275"/>
      <c r="G128" s="128"/>
      <c r="H128" s="275"/>
      <c r="I128" s="276">
        <v>0.5</v>
      </c>
      <c r="J128" s="128"/>
      <c r="K128" s="275"/>
      <c r="L128" s="128"/>
      <c r="M128" s="128"/>
      <c r="N128" s="129"/>
    </row>
    <row r="129" spans="1:14" s="26" customFormat="1" ht="30" customHeight="1">
      <c r="A129" s="1"/>
      <c r="B129" s="255" t="s">
        <v>406</v>
      </c>
      <c r="C129" s="256" t="s">
        <v>701</v>
      </c>
      <c r="D129" s="259" t="s">
        <v>842</v>
      </c>
      <c r="E129" s="128"/>
      <c r="F129" s="128"/>
      <c r="G129" s="128"/>
      <c r="H129" s="275"/>
      <c r="I129" s="276"/>
      <c r="J129" s="275"/>
      <c r="K129" s="275"/>
      <c r="L129" s="275"/>
      <c r="M129" s="275"/>
      <c r="N129" s="277"/>
    </row>
    <row r="130" spans="1:14" s="26" customFormat="1" ht="30" customHeight="1">
      <c r="A130" s="1"/>
      <c r="B130" s="255" t="s">
        <v>408</v>
      </c>
      <c r="C130" s="256" t="s">
        <v>499</v>
      </c>
      <c r="D130" s="261" t="s">
        <v>500</v>
      </c>
      <c r="E130" s="309">
        <f>+E131+E133+E135+E137+E139+E141+E143+E145</f>
        <v>0</v>
      </c>
      <c r="F130" s="275"/>
      <c r="G130" s="309">
        <f>+G131+G133+G135+G137+G139+G141+G143+G145</f>
        <v>0</v>
      </c>
      <c r="H130" s="275"/>
      <c r="I130" s="276"/>
      <c r="J130" s="275"/>
      <c r="K130" s="309">
        <f>+K131+K133+K135+K137+K139+K141+K143</f>
        <v>0</v>
      </c>
      <c r="L130" s="275"/>
      <c r="M130" s="275"/>
      <c r="N130" s="277"/>
    </row>
    <row r="131" spans="1:14" s="26" customFormat="1" ht="30" customHeight="1">
      <c r="A131" s="1"/>
      <c r="B131" s="255" t="s">
        <v>411</v>
      </c>
      <c r="C131" s="256" t="s">
        <v>501</v>
      </c>
      <c r="D131" s="258" t="s">
        <v>445</v>
      </c>
      <c r="E131" s="128"/>
      <c r="F131" s="275"/>
      <c r="G131" s="128"/>
      <c r="H131" s="275"/>
      <c r="I131" s="276">
        <v>0</v>
      </c>
      <c r="J131" s="128"/>
      <c r="K131" s="128"/>
      <c r="L131" s="275"/>
      <c r="M131" s="275"/>
      <c r="N131" s="277"/>
    </row>
    <row r="132" spans="1:14" s="26" customFormat="1" ht="30" customHeight="1">
      <c r="A132" s="1"/>
      <c r="B132" s="255" t="s">
        <v>412</v>
      </c>
      <c r="C132" s="256" t="s">
        <v>702</v>
      </c>
      <c r="D132" s="259" t="s">
        <v>842</v>
      </c>
      <c r="E132" s="128"/>
      <c r="F132" s="275"/>
      <c r="G132" s="128"/>
      <c r="H132" s="128"/>
      <c r="I132" s="276"/>
      <c r="J132" s="275"/>
      <c r="K132" s="275"/>
      <c r="L132" s="275"/>
      <c r="M132" s="275"/>
      <c r="N132" s="277"/>
    </row>
    <row r="133" spans="1:14" s="26" customFormat="1" ht="30" customHeight="1">
      <c r="A133" s="1"/>
      <c r="B133" s="255" t="s">
        <v>413</v>
      </c>
      <c r="C133" s="256" t="s">
        <v>502</v>
      </c>
      <c r="D133" s="258" t="s">
        <v>446</v>
      </c>
      <c r="E133" s="128"/>
      <c r="F133" s="275"/>
      <c r="G133" s="128"/>
      <c r="H133" s="275"/>
      <c r="I133" s="276">
        <v>0</v>
      </c>
      <c r="J133" s="128"/>
      <c r="K133" s="128"/>
      <c r="L133" s="275"/>
      <c r="M133" s="275"/>
      <c r="N133" s="277"/>
    </row>
    <row r="134" spans="1:14" s="26" customFormat="1" ht="30" customHeight="1">
      <c r="A134" s="1"/>
      <c r="B134" s="255" t="s">
        <v>414</v>
      </c>
      <c r="C134" s="256" t="s">
        <v>703</v>
      </c>
      <c r="D134" s="259" t="s">
        <v>842</v>
      </c>
      <c r="E134" s="128"/>
      <c r="F134" s="275"/>
      <c r="G134" s="128"/>
      <c r="H134" s="128"/>
      <c r="I134" s="276"/>
      <c r="J134" s="275"/>
      <c r="K134" s="275"/>
      <c r="L134" s="275"/>
      <c r="M134" s="275"/>
      <c r="N134" s="277"/>
    </row>
    <row r="135" spans="1:14" s="26" customFormat="1" ht="30" customHeight="1">
      <c r="A135" s="1"/>
      <c r="B135" s="255" t="s">
        <v>415</v>
      </c>
      <c r="C135" s="256" t="s">
        <v>503</v>
      </c>
      <c r="D135" s="258" t="s">
        <v>447</v>
      </c>
      <c r="E135" s="128"/>
      <c r="F135" s="275"/>
      <c r="G135" s="128"/>
      <c r="H135" s="275"/>
      <c r="I135" s="276">
        <v>0</v>
      </c>
      <c r="J135" s="128"/>
      <c r="K135" s="128"/>
      <c r="L135" s="275"/>
      <c r="M135" s="275"/>
      <c r="N135" s="277"/>
    </row>
    <row r="136" spans="1:14" s="26" customFormat="1" ht="30" customHeight="1">
      <c r="A136" s="1"/>
      <c r="B136" s="255" t="s">
        <v>417</v>
      </c>
      <c r="C136" s="256" t="s">
        <v>704</v>
      </c>
      <c r="D136" s="259" t="s">
        <v>842</v>
      </c>
      <c r="E136" s="128"/>
      <c r="F136" s="275"/>
      <c r="G136" s="128"/>
      <c r="H136" s="128"/>
      <c r="I136" s="276"/>
      <c r="J136" s="275"/>
      <c r="K136" s="275"/>
      <c r="L136" s="275"/>
      <c r="M136" s="275"/>
      <c r="N136" s="277"/>
    </row>
    <row r="137" spans="1:14" s="26" customFormat="1" ht="30" customHeight="1">
      <c r="A137" s="1"/>
      <c r="B137" s="255" t="s">
        <v>419</v>
      </c>
      <c r="C137" s="256" t="s">
        <v>504</v>
      </c>
      <c r="D137" s="258" t="s">
        <v>448</v>
      </c>
      <c r="E137" s="128"/>
      <c r="F137" s="275"/>
      <c r="G137" s="128"/>
      <c r="H137" s="275"/>
      <c r="I137" s="276">
        <v>0</v>
      </c>
      <c r="J137" s="128"/>
      <c r="K137" s="128"/>
      <c r="L137" s="275"/>
      <c r="M137" s="275"/>
      <c r="N137" s="277"/>
    </row>
    <row r="138" spans="1:14" s="26" customFormat="1" ht="30" customHeight="1">
      <c r="A138" s="1"/>
      <c r="B138" s="255" t="s">
        <v>422</v>
      </c>
      <c r="C138" s="256" t="s">
        <v>705</v>
      </c>
      <c r="D138" s="259" t="s">
        <v>842</v>
      </c>
      <c r="E138" s="128"/>
      <c r="F138" s="275"/>
      <c r="G138" s="128"/>
      <c r="H138" s="128"/>
      <c r="I138" s="276"/>
      <c r="J138" s="275"/>
      <c r="K138" s="275"/>
      <c r="L138" s="275"/>
      <c r="M138" s="275"/>
      <c r="N138" s="277"/>
    </row>
    <row r="139" spans="1:14" s="26" customFormat="1" ht="30" customHeight="1">
      <c r="A139" s="1"/>
      <c r="B139" s="255" t="s">
        <v>423</v>
      </c>
      <c r="C139" s="256" t="s">
        <v>505</v>
      </c>
      <c r="D139" s="258" t="s">
        <v>449</v>
      </c>
      <c r="E139" s="128"/>
      <c r="F139" s="275"/>
      <c r="G139" s="128"/>
      <c r="H139" s="275"/>
      <c r="I139" s="276">
        <v>0</v>
      </c>
      <c r="J139" s="128"/>
      <c r="K139" s="128"/>
      <c r="L139" s="275"/>
      <c r="M139" s="275"/>
      <c r="N139" s="277"/>
    </row>
    <row r="140" spans="1:14" s="26" customFormat="1" ht="30" customHeight="1">
      <c r="A140" s="1"/>
      <c r="B140" s="255" t="s">
        <v>424</v>
      </c>
      <c r="C140" s="256" t="s">
        <v>706</v>
      </c>
      <c r="D140" s="259" t="s">
        <v>842</v>
      </c>
      <c r="E140" s="128"/>
      <c r="F140" s="275"/>
      <c r="G140" s="128"/>
      <c r="H140" s="128"/>
      <c r="I140" s="276"/>
      <c r="J140" s="275"/>
      <c r="K140" s="275"/>
      <c r="L140" s="275"/>
      <c r="M140" s="275"/>
      <c r="N140" s="277"/>
    </row>
    <row r="141" spans="1:14" s="26" customFormat="1" ht="30" customHeight="1">
      <c r="A141" s="1"/>
      <c r="B141" s="255" t="s">
        <v>425</v>
      </c>
      <c r="C141" s="256" t="s">
        <v>506</v>
      </c>
      <c r="D141" s="258" t="s">
        <v>450</v>
      </c>
      <c r="E141" s="128"/>
      <c r="F141" s="275"/>
      <c r="G141" s="128"/>
      <c r="H141" s="275"/>
      <c r="I141" s="276">
        <v>0</v>
      </c>
      <c r="J141" s="128"/>
      <c r="K141" s="128"/>
      <c r="L141" s="275"/>
      <c r="M141" s="275"/>
      <c r="N141" s="277"/>
    </row>
    <row r="142" spans="1:14" s="26" customFormat="1" ht="30" customHeight="1">
      <c r="A142" s="1"/>
      <c r="B142" s="255" t="s">
        <v>426</v>
      </c>
      <c r="C142" s="256" t="s">
        <v>707</v>
      </c>
      <c r="D142" s="259" t="s">
        <v>842</v>
      </c>
      <c r="E142" s="128"/>
      <c r="F142" s="275"/>
      <c r="G142" s="128"/>
      <c r="H142" s="128"/>
      <c r="I142" s="276"/>
      <c r="J142" s="275"/>
      <c r="K142" s="275"/>
      <c r="L142" s="275"/>
      <c r="M142" s="275"/>
      <c r="N142" s="277"/>
    </row>
    <row r="143" spans="1:14" s="26" customFormat="1" ht="30" customHeight="1">
      <c r="A143" s="1"/>
      <c r="B143" s="255" t="s">
        <v>427</v>
      </c>
      <c r="C143" s="256" t="s">
        <v>507</v>
      </c>
      <c r="D143" s="258" t="s">
        <v>451</v>
      </c>
      <c r="E143" s="128"/>
      <c r="F143" s="275"/>
      <c r="G143" s="128"/>
      <c r="H143" s="275"/>
      <c r="I143" s="276">
        <v>0</v>
      </c>
      <c r="J143" s="128"/>
      <c r="K143" s="128"/>
      <c r="L143" s="275"/>
      <c r="M143" s="275"/>
      <c r="N143" s="277"/>
    </row>
    <row r="144" spans="1:14" s="26" customFormat="1" ht="30" customHeight="1">
      <c r="A144" s="1"/>
      <c r="B144" s="255" t="s">
        <v>428</v>
      </c>
      <c r="C144" s="263" t="s">
        <v>708</v>
      </c>
      <c r="D144" s="259" t="s">
        <v>842</v>
      </c>
      <c r="E144" s="128"/>
      <c r="F144" s="275"/>
      <c r="G144" s="128"/>
      <c r="H144" s="128"/>
      <c r="I144" s="276"/>
      <c r="J144" s="275"/>
      <c r="K144" s="275"/>
      <c r="L144" s="275"/>
      <c r="M144" s="275"/>
      <c r="N144" s="277"/>
    </row>
    <row r="145" spans="1:14" s="26" customFormat="1" ht="30" customHeight="1">
      <c r="A145" s="1"/>
      <c r="B145" s="255" t="s">
        <v>429</v>
      </c>
      <c r="C145" s="263" t="s">
        <v>508</v>
      </c>
      <c r="D145" s="262" t="s">
        <v>452</v>
      </c>
      <c r="E145" s="128"/>
      <c r="F145" s="275"/>
      <c r="G145" s="128"/>
      <c r="H145" s="275"/>
      <c r="I145" s="276"/>
      <c r="J145" s="275"/>
      <c r="K145" s="275"/>
      <c r="L145" s="275"/>
      <c r="M145" s="275"/>
      <c r="N145" s="277"/>
    </row>
    <row r="146" spans="1:14" s="26" customFormat="1" ht="30" customHeight="1">
      <c r="A146" s="1"/>
      <c r="B146" s="255" t="s">
        <v>430</v>
      </c>
      <c r="C146" s="256" t="s">
        <v>130</v>
      </c>
      <c r="D146" s="264" t="s">
        <v>905</v>
      </c>
      <c r="E146" s="130">
        <f>+E147+E164+E181+E198+E215+E232+E249+E266</f>
        <v>0</v>
      </c>
      <c r="F146" s="289"/>
      <c r="G146" s="130">
        <f>+G147+G164+G181+G198+G215+G232+G249+G266</f>
        <v>0</v>
      </c>
      <c r="H146" s="289"/>
      <c r="I146" s="289"/>
      <c r="J146" s="289"/>
      <c r="K146" s="130">
        <f>+K147+K164+K181+K198+K215+K232+K249+K266</f>
        <v>0</v>
      </c>
      <c r="L146" s="130">
        <f>+L147+L164+L181+L198+L215+L232+L249</f>
        <v>0</v>
      </c>
      <c r="M146" s="130">
        <f>+M147+M164+M181+M198+M215+M232+M249</f>
        <v>0</v>
      </c>
      <c r="N146" s="131">
        <f>+N147+N164+N181+N198+N215+N232+N249</f>
        <v>0</v>
      </c>
    </row>
    <row r="147" spans="1:14" s="26" customFormat="1" ht="30" customHeight="1">
      <c r="A147" s="1"/>
      <c r="B147" s="255" t="s">
        <v>432</v>
      </c>
      <c r="C147" s="263" t="s">
        <v>709</v>
      </c>
      <c r="D147" s="257" t="s">
        <v>444</v>
      </c>
      <c r="E147" s="126">
        <f>+E148+E150+E152+E154+E156+E158+E160+E162</f>
        <v>0</v>
      </c>
      <c r="F147" s="278"/>
      <c r="G147" s="126">
        <f>+G148+G150+G152+G154+G156+G158+G160+G162</f>
        <v>0</v>
      </c>
      <c r="H147" s="278"/>
      <c r="I147" s="278"/>
      <c r="J147" s="278"/>
      <c r="K147" s="126">
        <f>+K148</f>
        <v>0</v>
      </c>
      <c r="L147" s="126">
        <f>+L148+L150+L152+L154+L156+L158+L160+L162</f>
        <v>0</v>
      </c>
      <c r="M147" s="126">
        <f>+M148+M150+M152+M154+M156+M158+M160+M162</f>
        <v>0</v>
      </c>
      <c r="N147" s="127">
        <f>+N148+N150+N152+N154+N156+N158+N160+N162</f>
        <v>0</v>
      </c>
    </row>
    <row r="148" spans="1:14" s="26" customFormat="1" ht="30" customHeight="1">
      <c r="A148" s="1"/>
      <c r="B148" s="255" t="s">
        <v>434</v>
      </c>
      <c r="C148" s="263" t="s">
        <v>710</v>
      </c>
      <c r="D148" s="258" t="s">
        <v>445</v>
      </c>
      <c r="E148" s="128"/>
      <c r="F148" s="275"/>
      <c r="G148" s="128"/>
      <c r="H148" s="275"/>
      <c r="I148" s="276">
        <v>0</v>
      </c>
      <c r="J148" s="128"/>
      <c r="K148" s="128"/>
      <c r="L148" s="128"/>
      <c r="M148" s="128"/>
      <c r="N148" s="129"/>
    </row>
    <row r="149" spans="1:14" s="26" customFormat="1" ht="30" customHeight="1">
      <c r="A149" s="1"/>
      <c r="B149" s="255" t="s">
        <v>1049</v>
      </c>
      <c r="C149" s="263" t="s">
        <v>711</v>
      </c>
      <c r="D149" s="259" t="s">
        <v>842</v>
      </c>
      <c r="E149" s="128"/>
      <c r="F149" s="128"/>
      <c r="G149" s="128"/>
      <c r="H149" s="128"/>
      <c r="I149" s="276"/>
      <c r="J149" s="275"/>
      <c r="K149" s="275"/>
      <c r="L149" s="275"/>
      <c r="M149" s="275"/>
      <c r="N149" s="277"/>
    </row>
    <row r="150" spans="1:14" s="26" customFormat="1" ht="30" customHeight="1">
      <c r="A150" s="1"/>
      <c r="B150" s="255" t="s">
        <v>1050</v>
      </c>
      <c r="C150" s="263" t="s">
        <v>712</v>
      </c>
      <c r="D150" s="258" t="s">
        <v>446</v>
      </c>
      <c r="E150" s="128"/>
      <c r="F150" s="275"/>
      <c r="G150" s="128"/>
      <c r="H150" s="275"/>
      <c r="I150" s="276">
        <v>0.07</v>
      </c>
      <c r="J150" s="128"/>
      <c r="K150" s="275"/>
      <c r="L150" s="128"/>
      <c r="M150" s="128"/>
      <c r="N150" s="129"/>
    </row>
    <row r="151" spans="1:14" s="26" customFormat="1" ht="30" customHeight="1">
      <c r="A151" s="1"/>
      <c r="B151" s="255" t="s">
        <v>1051</v>
      </c>
      <c r="C151" s="263" t="s">
        <v>713</v>
      </c>
      <c r="D151" s="259" t="s">
        <v>842</v>
      </c>
      <c r="E151" s="128"/>
      <c r="F151" s="128"/>
      <c r="G151" s="128"/>
      <c r="H151" s="128"/>
      <c r="I151" s="276"/>
      <c r="J151" s="275"/>
      <c r="K151" s="275"/>
      <c r="L151" s="275"/>
      <c r="M151" s="275"/>
      <c r="N151" s="277"/>
    </row>
    <row r="152" spans="1:14" s="26" customFormat="1" ht="30" customHeight="1">
      <c r="A152" s="1"/>
      <c r="B152" s="255" t="s">
        <v>1052</v>
      </c>
      <c r="C152" s="263" t="s">
        <v>714</v>
      </c>
      <c r="D152" s="258" t="s">
        <v>447</v>
      </c>
      <c r="E152" s="128"/>
      <c r="F152" s="275"/>
      <c r="G152" s="128"/>
      <c r="H152" s="275"/>
      <c r="I152" s="276">
        <v>0.15</v>
      </c>
      <c r="J152" s="128"/>
      <c r="K152" s="275"/>
      <c r="L152" s="128"/>
      <c r="M152" s="128"/>
      <c r="N152" s="129"/>
    </row>
    <row r="153" spans="1:14" s="26" customFormat="1" ht="30" customHeight="1">
      <c r="A153" s="1"/>
      <c r="B153" s="255" t="s">
        <v>1053</v>
      </c>
      <c r="C153" s="263" t="s">
        <v>728</v>
      </c>
      <c r="D153" s="259" t="s">
        <v>842</v>
      </c>
      <c r="E153" s="128"/>
      <c r="F153" s="128"/>
      <c r="G153" s="128"/>
      <c r="H153" s="128"/>
      <c r="I153" s="276"/>
      <c r="J153" s="275"/>
      <c r="K153" s="275"/>
      <c r="L153" s="275"/>
      <c r="M153" s="275"/>
      <c r="N153" s="277"/>
    </row>
    <row r="154" spans="1:14" s="26" customFormat="1" ht="30" customHeight="1">
      <c r="A154" s="1"/>
      <c r="B154" s="255" t="s">
        <v>1054</v>
      </c>
      <c r="C154" s="263" t="s">
        <v>715</v>
      </c>
      <c r="D154" s="258" t="s">
        <v>448</v>
      </c>
      <c r="E154" s="128"/>
      <c r="F154" s="275"/>
      <c r="G154" s="128"/>
      <c r="H154" s="275"/>
      <c r="I154" s="276">
        <v>0.25</v>
      </c>
      <c r="J154" s="128"/>
      <c r="K154" s="275"/>
      <c r="L154" s="128"/>
      <c r="M154" s="128"/>
      <c r="N154" s="129"/>
    </row>
    <row r="155" spans="1:14" s="26" customFormat="1" ht="30" customHeight="1">
      <c r="A155" s="1"/>
      <c r="B155" s="255" t="s">
        <v>1055</v>
      </c>
      <c r="C155" s="263" t="s">
        <v>729</v>
      </c>
      <c r="D155" s="259" t="s">
        <v>842</v>
      </c>
      <c r="E155" s="128"/>
      <c r="F155" s="128"/>
      <c r="G155" s="128"/>
      <c r="H155" s="128"/>
      <c r="I155" s="276"/>
      <c r="J155" s="275"/>
      <c r="K155" s="275"/>
      <c r="L155" s="275"/>
      <c r="M155" s="275"/>
      <c r="N155" s="277"/>
    </row>
    <row r="156" spans="1:14" s="26" customFormat="1" ht="30" customHeight="1">
      <c r="A156" s="1"/>
      <c r="B156" s="255" t="s">
        <v>1056</v>
      </c>
      <c r="C156" s="263" t="s">
        <v>717</v>
      </c>
      <c r="D156" s="258" t="s">
        <v>449</v>
      </c>
      <c r="E156" s="128"/>
      <c r="F156" s="275"/>
      <c r="G156" s="128"/>
      <c r="H156" s="275"/>
      <c r="I156" s="276">
        <v>0.3</v>
      </c>
      <c r="J156" s="128"/>
      <c r="K156" s="275"/>
      <c r="L156" s="128"/>
      <c r="M156" s="128"/>
      <c r="N156" s="129"/>
    </row>
    <row r="157" spans="1:14" s="26" customFormat="1" ht="30" customHeight="1">
      <c r="A157" s="1"/>
      <c r="B157" s="255" t="s">
        <v>1057</v>
      </c>
      <c r="C157" s="263" t="s">
        <v>730</v>
      </c>
      <c r="D157" s="259" t="s">
        <v>842</v>
      </c>
      <c r="E157" s="128"/>
      <c r="F157" s="128"/>
      <c r="G157" s="128"/>
      <c r="H157" s="128"/>
      <c r="I157" s="276"/>
      <c r="J157" s="275"/>
      <c r="K157" s="275"/>
      <c r="L157" s="275"/>
      <c r="M157" s="275"/>
      <c r="N157" s="277"/>
    </row>
    <row r="158" spans="1:14" s="26" customFormat="1" ht="30" customHeight="1">
      <c r="A158" s="1"/>
      <c r="B158" s="255" t="s">
        <v>1058</v>
      </c>
      <c r="C158" s="263" t="s">
        <v>718</v>
      </c>
      <c r="D158" s="258" t="s">
        <v>450</v>
      </c>
      <c r="E158" s="128"/>
      <c r="F158" s="275"/>
      <c r="G158" s="128"/>
      <c r="H158" s="275"/>
      <c r="I158" s="276">
        <v>0.35</v>
      </c>
      <c r="J158" s="128"/>
      <c r="K158" s="275"/>
      <c r="L158" s="128"/>
      <c r="M158" s="128"/>
      <c r="N158" s="129"/>
    </row>
    <row r="159" spans="1:14" s="26" customFormat="1" ht="30" customHeight="1">
      <c r="A159" s="1"/>
      <c r="B159" s="255" t="s">
        <v>1059</v>
      </c>
      <c r="C159" s="263" t="s">
        <v>731</v>
      </c>
      <c r="D159" s="259" t="s">
        <v>842</v>
      </c>
      <c r="E159" s="128"/>
      <c r="F159" s="128"/>
      <c r="G159" s="128"/>
      <c r="H159" s="128"/>
      <c r="I159" s="276"/>
      <c r="J159" s="275"/>
      <c r="K159" s="275"/>
      <c r="L159" s="275"/>
      <c r="M159" s="275"/>
      <c r="N159" s="277"/>
    </row>
    <row r="160" spans="1:14" s="26" customFormat="1" ht="30" customHeight="1">
      <c r="A160" s="1"/>
      <c r="B160" s="255" t="s">
        <v>1060</v>
      </c>
      <c r="C160" s="263" t="s">
        <v>720</v>
      </c>
      <c r="D160" s="258" t="s">
        <v>451</v>
      </c>
      <c r="E160" s="128"/>
      <c r="F160" s="275"/>
      <c r="G160" s="128"/>
      <c r="H160" s="275"/>
      <c r="I160" s="276">
        <v>0.5</v>
      </c>
      <c r="J160" s="128"/>
      <c r="K160" s="275"/>
      <c r="L160" s="128"/>
      <c r="M160" s="128"/>
      <c r="N160" s="129"/>
    </row>
    <row r="161" spans="1:14" s="26" customFormat="1" ht="30" customHeight="1">
      <c r="A161" s="1"/>
      <c r="B161" s="255" t="s">
        <v>1061</v>
      </c>
      <c r="C161" s="263" t="s">
        <v>732</v>
      </c>
      <c r="D161" s="259" t="s">
        <v>842</v>
      </c>
      <c r="E161" s="128"/>
      <c r="F161" s="128"/>
      <c r="G161" s="128"/>
      <c r="H161" s="128"/>
      <c r="I161" s="276"/>
      <c r="J161" s="275"/>
      <c r="K161" s="275"/>
      <c r="L161" s="275"/>
      <c r="M161" s="275"/>
      <c r="N161" s="277"/>
    </row>
    <row r="162" spans="1:14" s="26" customFormat="1" ht="30" customHeight="1">
      <c r="A162" s="1"/>
      <c r="B162" s="255" t="s">
        <v>1062</v>
      </c>
      <c r="C162" s="263" t="s">
        <v>721</v>
      </c>
      <c r="D162" s="258" t="s">
        <v>452</v>
      </c>
      <c r="E162" s="128"/>
      <c r="F162" s="275"/>
      <c r="G162" s="128"/>
      <c r="H162" s="287"/>
      <c r="I162" s="288">
        <v>1</v>
      </c>
      <c r="J162" s="283"/>
      <c r="K162" s="275"/>
      <c r="L162" s="128"/>
      <c r="M162" s="128"/>
      <c r="N162" s="129"/>
    </row>
    <row r="163" spans="1:14" s="26" customFormat="1" ht="30" customHeight="1">
      <c r="A163" s="1"/>
      <c r="B163" s="255" t="s">
        <v>1063</v>
      </c>
      <c r="C163" s="263" t="s">
        <v>733</v>
      </c>
      <c r="D163" s="259" t="s">
        <v>842</v>
      </c>
      <c r="E163" s="128"/>
      <c r="F163" s="128"/>
      <c r="G163" s="128"/>
      <c r="H163" s="284"/>
      <c r="I163" s="284"/>
      <c r="J163" s="284"/>
      <c r="K163" s="285"/>
      <c r="L163" s="284"/>
      <c r="M163" s="284"/>
      <c r="N163" s="286"/>
    </row>
    <row r="164" spans="1:14" s="26" customFormat="1" ht="30" customHeight="1">
      <c r="A164" s="1"/>
      <c r="B164" s="255" t="s">
        <v>1064</v>
      </c>
      <c r="C164" s="263" t="s">
        <v>722</v>
      </c>
      <c r="D164" s="261" t="s">
        <v>453</v>
      </c>
      <c r="E164" s="126">
        <f>+E165+E167+E169+E171+E173+E175+E177+E179</f>
        <v>0</v>
      </c>
      <c r="F164" s="278"/>
      <c r="G164" s="126">
        <f>+G165+G167+G169+G171+G173+G175+G177+G179</f>
        <v>0</v>
      </c>
      <c r="H164" s="275"/>
      <c r="I164" s="275"/>
      <c r="J164" s="278"/>
      <c r="K164" s="130">
        <f>+K165+K167</f>
        <v>0</v>
      </c>
      <c r="L164" s="130">
        <f>+L167+L169+L171+L173+L175+L177+L179</f>
        <v>0</v>
      </c>
      <c r="M164" s="130">
        <f>+M167+M169+M171+M173+M175+M177+M179</f>
        <v>0</v>
      </c>
      <c r="N164" s="131">
        <f>+N167+N169+N171+N173+N175+N177+N179</f>
        <v>0</v>
      </c>
    </row>
    <row r="165" spans="1:14" s="26" customFormat="1" ht="30" customHeight="1">
      <c r="A165" s="1"/>
      <c r="B165" s="255" t="s">
        <v>1065</v>
      </c>
      <c r="C165" s="263" t="s">
        <v>734</v>
      </c>
      <c r="D165" s="258" t="s">
        <v>445</v>
      </c>
      <c r="E165" s="128"/>
      <c r="F165" s="275"/>
      <c r="G165" s="128"/>
      <c r="H165" s="275"/>
      <c r="I165" s="276">
        <v>0.07</v>
      </c>
      <c r="J165" s="128"/>
      <c r="K165" s="128"/>
      <c r="L165" s="275"/>
      <c r="M165" s="275"/>
      <c r="N165" s="277"/>
    </row>
    <row r="166" spans="1:14" s="26" customFormat="1" ht="30" customHeight="1">
      <c r="A166" s="1"/>
      <c r="B166" s="255" t="s">
        <v>1066</v>
      </c>
      <c r="C166" s="263" t="s">
        <v>741</v>
      </c>
      <c r="D166" s="259" t="s">
        <v>842</v>
      </c>
      <c r="E166" s="128"/>
      <c r="F166" s="128"/>
      <c r="G166" s="128"/>
      <c r="H166" s="128"/>
      <c r="I166" s="276"/>
      <c r="J166" s="275"/>
      <c r="K166" s="275"/>
      <c r="L166" s="275"/>
      <c r="M166" s="275"/>
      <c r="N166" s="277"/>
    </row>
    <row r="167" spans="1:14" s="26" customFormat="1" ht="30" customHeight="1">
      <c r="A167" s="1"/>
      <c r="B167" s="255" t="s">
        <v>1067</v>
      </c>
      <c r="C167" s="263" t="s">
        <v>735</v>
      </c>
      <c r="D167" s="258" t="s">
        <v>446</v>
      </c>
      <c r="E167" s="128"/>
      <c r="F167" s="275"/>
      <c r="G167" s="128"/>
      <c r="H167" s="275"/>
      <c r="I167" s="276">
        <v>0</v>
      </c>
      <c r="J167" s="128"/>
      <c r="K167" s="128"/>
      <c r="L167" s="128"/>
      <c r="M167" s="128"/>
      <c r="N167" s="129"/>
    </row>
    <row r="168" spans="1:14" s="26" customFormat="1" ht="30" customHeight="1">
      <c r="A168" s="1"/>
      <c r="B168" s="255" t="s">
        <v>1068</v>
      </c>
      <c r="C168" s="263" t="s">
        <v>742</v>
      </c>
      <c r="D168" s="259" t="s">
        <v>842</v>
      </c>
      <c r="E168" s="128"/>
      <c r="F168" s="128"/>
      <c r="G168" s="128"/>
      <c r="H168" s="128"/>
      <c r="I168" s="276"/>
      <c r="J168" s="275"/>
      <c r="K168" s="275"/>
      <c r="L168" s="275"/>
      <c r="M168" s="275"/>
      <c r="N168" s="277"/>
    </row>
    <row r="169" spans="1:14" s="26" customFormat="1" ht="30" customHeight="1">
      <c r="A169" s="1"/>
      <c r="B169" s="255" t="s">
        <v>1069</v>
      </c>
      <c r="C169" s="263" t="s">
        <v>736</v>
      </c>
      <c r="D169" s="258" t="s">
        <v>447</v>
      </c>
      <c r="E169" s="128"/>
      <c r="F169" s="275"/>
      <c r="G169" s="128"/>
      <c r="H169" s="275"/>
      <c r="I169" s="276">
        <v>0.08</v>
      </c>
      <c r="J169" s="128"/>
      <c r="K169" s="275"/>
      <c r="L169" s="128"/>
      <c r="M169" s="128"/>
      <c r="N169" s="129"/>
    </row>
    <row r="170" spans="1:14" s="26" customFormat="1" ht="30" customHeight="1">
      <c r="A170" s="1"/>
      <c r="B170" s="255" t="s">
        <v>1070</v>
      </c>
      <c r="C170" s="263" t="s">
        <v>743</v>
      </c>
      <c r="D170" s="259" t="s">
        <v>842</v>
      </c>
      <c r="E170" s="128"/>
      <c r="F170" s="128"/>
      <c r="G170" s="128"/>
      <c r="H170" s="128"/>
      <c r="I170" s="276"/>
      <c r="J170" s="275"/>
      <c r="K170" s="275"/>
      <c r="L170" s="275"/>
      <c r="M170" s="275"/>
      <c r="N170" s="277"/>
    </row>
    <row r="171" spans="1:14" s="26" customFormat="1" ht="30" customHeight="1">
      <c r="A171" s="1"/>
      <c r="B171" s="255" t="s">
        <v>1071</v>
      </c>
      <c r="C171" s="263" t="s">
        <v>716</v>
      </c>
      <c r="D171" s="258" t="s">
        <v>448</v>
      </c>
      <c r="E171" s="128"/>
      <c r="F171" s="275"/>
      <c r="G171" s="128"/>
      <c r="H171" s="275"/>
      <c r="I171" s="276">
        <v>0.18</v>
      </c>
      <c r="J171" s="128"/>
      <c r="K171" s="275"/>
      <c r="L171" s="128"/>
      <c r="M171" s="128"/>
      <c r="N171" s="129"/>
    </row>
    <row r="172" spans="1:14" s="26" customFormat="1" ht="30" customHeight="1">
      <c r="A172" s="1"/>
      <c r="B172" s="255" t="s">
        <v>1072</v>
      </c>
      <c r="C172" s="263" t="s">
        <v>744</v>
      </c>
      <c r="D172" s="259" t="s">
        <v>842</v>
      </c>
      <c r="E172" s="128"/>
      <c r="F172" s="128"/>
      <c r="G172" s="128"/>
      <c r="H172" s="128"/>
      <c r="I172" s="276"/>
      <c r="J172" s="275"/>
      <c r="K172" s="275"/>
      <c r="L172" s="275"/>
      <c r="M172" s="275"/>
      <c r="N172" s="277"/>
    </row>
    <row r="173" spans="1:14" s="26" customFormat="1" ht="30" customHeight="1">
      <c r="A173" s="1"/>
      <c r="B173" s="255" t="s">
        <v>1073</v>
      </c>
      <c r="C173" s="263" t="s">
        <v>737</v>
      </c>
      <c r="D173" s="258" t="s">
        <v>449</v>
      </c>
      <c r="E173" s="128"/>
      <c r="F173" s="275"/>
      <c r="G173" s="128"/>
      <c r="H173" s="275"/>
      <c r="I173" s="276">
        <v>0.23</v>
      </c>
      <c r="J173" s="128"/>
      <c r="K173" s="275"/>
      <c r="L173" s="128"/>
      <c r="M173" s="128"/>
      <c r="N173" s="129"/>
    </row>
    <row r="174" spans="1:14" s="26" customFormat="1" ht="30" customHeight="1">
      <c r="A174" s="1"/>
      <c r="B174" s="255" t="s">
        <v>1074</v>
      </c>
      <c r="C174" s="263" t="s">
        <v>745</v>
      </c>
      <c r="D174" s="259" t="s">
        <v>842</v>
      </c>
      <c r="E174" s="128"/>
      <c r="F174" s="128"/>
      <c r="G174" s="128"/>
      <c r="H174" s="128"/>
      <c r="I174" s="276"/>
      <c r="J174" s="275"/>
      <c r="K174" s="275"/>
      <c r="L174" s="275"/>
      <c r="M174" s="275"/>
      <c r="N174" s="277"/>
    </row>
    <row r="175" spans="1:14" s="26" customFormat="1" ht="30" customHeight="1">
      <c r="A175" s="1"/>
      <c r="B175" s="255" t="s">
        <v>1075</v>
      </c>
      <c r="C175" s="263" t="s">
        <v>738</v>
      </c>
      <c r="D175" s="258" t="s">
        <v>450</v>
      </c>
      <c r="E175" s="128"/>
      <c r="F175" s="275"/>
      <c r="G175" s="128"/>
      <c r="H175" s="275"/>
      <c r="I175" s="276">
        <v>0.28</v>
      </c>
      <c r="J175" s="128"/>
      <c r="K175" s="275"/>
      <c r="L175" s="128"/>
      <c r="M175" s="128"/>
      <c r="N175" s="129"/>
    </row>
    <row r="176" spans="1:14" s="26" customFormat="1" ht="30" customHeight="1">
      <c r="A176" s="1"/>
      <c r="B176" s="255" t="s">
        <v>1076</v>
      </c>
      <c r="C176" s="263" t="s">
        <v>746</v>
      </c>
      <c r="D176" s="259" t="s">
        <v>842</v>
      </c>
      <c r="E176" s="128"/>
      <c r="F176" s="128"/>
      <c r="G176" s="128"/>
      <c r="H176" s="128"/>
      <c r="I176" s="276"/>
      <c r="J176" s="275"/>
      <c r="K176" s="275"/>
      <c r="L176" s="275"/>
      <c r="M176" s="275"/>
      <c r="N176" s="277"/>
    </row>
    <row r="177" spans="1:14" s="26" customFormat="1" ht="30" customHeight="1">
      <c r="A177" s="1"/>
      <c r="B177" s="255" t="s">
        <v>1077</v>
      </c>
      <c r="C177" s="263" t="s">
        <v>739</v>
      </c>
      <c r="D177" s="258" t="s">
        <v>451</v>
      </c>
      <c r="E177" s="128"/>
      <c r="F177" s="275"/>
      <c r="G177" s="128"/>
      <c r="H177" s="275"/>
      <c r="I177" s="276">
        <v>0.43</v>
      </c>
      <c r="J177" s="128"/>
      <c r="K177" s="275"/>
      <c r="L177" s="128"/>
      <c r="M177" s="128"/>
      <c r="N177" s="129"/>
    </row>
    <row r="178" spans="1:14" s="26" customFormat="1" ht="30" customHeight="1">
      <c r="A178" s="1"/>
      <c r="B178" s="255" t="s">
        <v>1078</v>
      </c>
      <c r="C178" s="263" t="s">
        <v>747</v>
      </c>
      <c r="D178" s="259" t="s">
        <v>842</v>
      </c>
      <c r="E178" s="128"/>
      <c r="F178" s="128"/>
      <c r="G178" s="128"/>
      <c r="H178" s="128"/>
      <c r="I178" s="276"/>
      <c r="J178" s="275"/>
      <c r="K178" s="275"/>
      <c r="L178" s="275"/>
      <c r="M178" s="275"/>
      <c r="N178" s="277"/>
    </row>
    <row r="179" spans="1:14" s="26" customFormat="1" ht="30" customHeight="1">
      <c r="A179" s="1"/>
      <c r="B179" s="255" t="s">
        <v>1079</v>
      </c>
      <c r="C179" s="263" t="s">
        <v>740</v>
      </c>
      <c r="D179" s="258" t="s">
        <v>452</v>
      </c>
      <c r="E179" s="128"/>
      <c r="F179" s="275"/>
      <c r="G179" s="128"/>
      <c r="H179" s="287"/>
      <c r="I179" s="288">
        <v>0.93</v>
      </c>
      <c r="J179" s="283"/>
      <c r="K179" s="275"/>
      <c r="L179" s="128"/>
      <c r="M179" s="128"/>
      <c r="N179" s="129"/>
    </row>
    <row r="180" spans="1:14" s="26" customFormat="1" ht="30" customHeight="1">
      <c r="A180" s="1"/>
      <c r="B180" s="255" t="s">
        <v>1080</v>
      </c>
      <c r="C180" s="263" t="s">
        <v>748</v>
      </c>
      <c r="D180" s="259" t="s">
        <v>842</v>
      </c>
      <c r="E180" s="128"/>
      <c r="F180" s="128"/>
      <c r="G180" s="128"/>
      <c r="H180" s="285"/>
      <c r="I180" s="285"/>
      <c r="J180" s="285"/>
      <c r="K180" s="285"/>
      <c r="L180" s="284"/>
      <c r="M180" s="284"/>
      <c r="N180" s="286"/>
    </row>
    <row r="181" spans="1:14" s="26" customFormat="1" ht="30" customHeight="1">
      <c r="A181" s="1"/>
      <c r="B181" s="255" t="s">
        <v>1081</v>
      </c>
      <c r="C181" s="263" t="s">
        <v>723</v>
      </c>
      <c r="D181" s="257" t="s">
        <v>460</v>
      </c>
      <c r="E181" s="126">
        <f>+E182+E184+E186+E188+E190+E192+E194+E196</f>
        <v>0</v>
      </c>
      <c r="F181" s="278"/>
      <c r="G181" s="126">
        <f>+G182+G184+G186+G188+G190+G192+G194+G196</f>
        <v>0</v>
      </c>
      <c r="H181" s="279"/>
      <c r="I181" s="279"/>
      <c r="J181" s="279"/>
      <c r="K181" s="130">
        <f>+K182+K184+K186</f>
        <v>0</v>
      </c>
      <c r="L181" s="130">
        <f>+L186+L188+L190+L192+L194+L196</f>
        <v>0</v>
      </c>
      <c r="M181" s="130">
        <f>+M186+M188+M190+M192+M194+M196</f>
        <v>0</v>
      </c>
      <c r="N181" s="131">
        <f>+N186+N188+N190+N192+N194+N196</f>
        <v>0</v>
      </c>
    </row>
    <row r="182" spans="1:14" s="26" customFormat="1" ht="30" customHeight="1">
      <c r="A182" s="1"/>
      <c r="B182" s="255" t="s">
        <v>1082</v>
      </c>
      <c r="C182" s="263" t="s">
        <v>749</v>
      </c>
      <c r="D182" s="258" t="s">
        <v>445</v>
      </c>
      <c r="E182" s="128"/>
      <c r="F182" s="275"/>
      <c r="G182" s="128"/>
      <c r="H182" s="275"/>
      <c r="I182" s="276">
        <v>0.15</v>
      </c>
      <c r="J182" s="128"/>
      <c r="K182" s="128"/>
      <c r="L182" s="275"/>
      <c r="M182" s="275"/>
      <c r="N182" s="277"/>
    </row>
    <row r="183" spans="1:14" s="26" customFormat="1" ht="30" customHeight="1">
      <c r="A183" s="1"/>
      <c r="B183" s="255" t="s">
        <v>1083</v>
      </c>
      <c r="C183" s="263" t="s">
        <v>795</v>
      </c>
      <c r="D183" s="259" t="s">
        <v>842</v>
      </c>
      <c r="E183" s="128"/>
      <c r="F183" s="128"/>
      <c r="G183" s="128"/>
      <c r="H183" s="128"/>
      <c r="I183" s="276"/>
      <c r="J183" s="275"/>
      <c r="K183" s="275"/>
      <c r="L183" s="275"/>
      <c r="M183" s="275"/>
      <c r="N183" s="277"/>
    </row>
    <row r="184" spans="1:14" s="26" customFormat="1" ht="30" customHeight="1">
      <c r="A184" s="1"/>
      <c r="B184" s="255" t="s">
        <v>1084</v>
      </c>
      <c r="C184" s="263" t="s">
        <v>750</v>
      </c>
      <c r="D184" s="258" t="s">
        <v>446</v>
      </c>
      <c r="E184" s="128"/>
      <c r="F184" s="275"/>
      <c r="G184" s="128"/>
      <c r="H184" s="275"/>
      <c r="I184" s="276">
        <v>0.08</v>
      </c>
      <c r="J184" s="128"/>
      <c r="K184" s="128"/>
      <c r="L184" s="275"/>
      <c r="M184" s="275"/>
      <c r="N184" s="277"/>
    </row>
    <row r="185" spans="1:14" s="26" customFormat="1" ht="30" customHeight="1">
      <c r="A185" s="1"/>
      <c r="B185" s="255" t="s">
        <v>1085</v>
      </c>
      <c r="C185" s="263" t="s">
        <v>796</v>
      </c>
      <c r="D185" s="259" t="s">
        <v>842</v>
      </c>
      <c r="E185" s="128"/>
      <c r="F185" s="128"/>
      <c r="G185" s="128"/>
      <c r="H185" s="128"/>
      <c r="I185" s="276"/>
      <c r="J185" s="275"/>
      <c r="K185" s="275"/>
      <c r="L185" s="275"/>
      <c r="M185" s="275"/>
      <c r="N185" s="277"/>
    </row>
    <row r="186" spans="1:14" s="26" customFormat="1" ht="30" customHeight="1">
      <c r="A186" s="1"/>
      <c r="B186" s="255" t="s">
        <v>1086</v>
      </c>
      <c r="C186" s="263" t="s">
        <v>751</v>
      </c>
      <c r="D186" s="258" t="s">
        <v>447</v>
      </c>
      <c r="E186" s="128"/>
      <c r="F186" s="275"/>
      <c r="G186" s="128"/>
      <c r="H186" s="275"/>
      <c r="I186" s="276">
        <v>0</v>
      </c>
      <c r="J186" s="128"/>
      <c r="K186" s="128"/>
      <c r="L186" s="128"/>
      <c r="M186" s="128"/>
      <c r="N186" s="129"/>
    </row>
    <row r="187" spans="1:14" s="26" customFormat="1" ht="30" customHeight="1">
      <c r="A187" s="1"/>
      <c r="B187" s="255" t="s">
        <v>1087</v>
      </c>
      <c r="C187" s="263" t="s">
        <v>797</v>
      </c>
      <c r="D187" s="259" t="s">
        <v>842</v>
      </c>
      <c r="E187" s="128"/>
      <c r="F187" s="128"/>
      <c r="G187" s="128"/>
      <c r="H187" s="128"/>
      <c r="I187" s="276"/>
      <c r="J187" s="275"/>
      <c r="K187" s="275"/>
      <c r="L187" s="275"/>
      <c r="M187" s="275"/>
      <c r="N187" s="277"/>
    </row>
    <row r="188" spans="1:14" s="26" customFormat="1" ht="30" customHeight="1">
      <c r="A188" s="1"/>
      <c r="B188" s="255" t="s">
        <v>1088</v>
      </c>
      <c r="C188" s="263" t="s">
        <v>752</v>
      </c>
      <c r="D188" s="258" t="s">
        <v>448</v>
      </c>
      <c r="E188" s="128"/>
      <c r="F188" s="275"/>
      <c r="G188" s="128"/>
      <c r="H188" s="275"/>
      <c r="I188" s="276">
        <v>0.1</v>
      </c>
      <c r="J188" s="128"/>
      <c r="K188" s="275"/>
      <c r="L188" s="128"/>
      <c r="M188" s="128"/>
      <c r="N188" s="129"/>
    </row>
    <row r="189" spans="1:14" s="26" customFormat="1" ht="30" customHeight="1">
      <c r="A189" s="1"/>
      <c r="B189" s="255" t="s">
        <v>1089</v>
      </c>
      <c r="C189" s="263" t="s">
        <v>798</v>
      </c>
      <c r="D189" s="259" t="s">
        <v>842</v>
      </c>
      <c r="E189" s="128"/>
      <c r="F189" s="128"/>
      <c r="G189" s="128"/>
      <c r="H189" s="128"/>
      <c r="I189" s="276"/>
      <c r="J189" s="275"/>
      <c r="K189" s="275"/>
      <c r="L189" s="275"/>
      <c r="M189" s="275"/>
      <c r="N189" s="277"/>
    </row>
    <row r="190" spans="1:14" s="26" customFormat="1" ht="30" customHeight="1">
      <c r="A190" s="1"/>
      <c r="B190" s="255" t="s">
        <v>1090</v>
      </c>
      <c r="C190" s="263" t="s">
        <v>753</v>
      </c>
      <c r="D190" s="258" t="s">
        <v>449</v>
      </c>
      <c r="E190" s="128"/>
      <c r="F190" s="275"/>
      <c r="G190" s="128"/>
      <c r="H190" s="275"/>
      <c r="I190" s="276">
        <v>0.15</v>
      </c>
      <c r="J190" s="128"/>
      <c r="K190" s="275"/>
      <c r="L190" s="128"/>
      <c r="M190" s="128"/>
      <c r="N190" s="129"/>
    </row>
    <row r="191" spans="1:14" s="26" customFormat="1" ht="30" customHeight="1">
      <c r="A191" s="1"/>
      <c r="B191" s="255" t="s">
        <v>1091</v>
      </c>
      <c r="C191" s="263" t="s">
        <v>799</v>
      </c>
      <c r="D191" s="259" t="s">
        <v>842</v>
      </c>
      <c r="E191" s="128"/>
      <c r="F191" s="128"/>
      <c r="G191" s="128"/>
      <c r="H191" s="128"/>
      <c r="I191" s="276"/>
      <c r="J191" s="275"/>
      <c r="K191" s="275"/>
      <c r="L191" s="275"/>
      <c r="M191" s="275"/>
      <c r="N191" s="277"/>
    </row>
    <row r="192" spans="1:14" s="26" customFormat="1" ht="30" customHeight="1">
      <c r="A192" s="1"/>
      <c r="B192" s="255" t="s">
        <v>1092</v>
      </c>
      <c r="C192" s="263" t="s">
        <v>754</v>
      </c>
      <c r="D192" s="258" t="s">
        <v>450</v>
      </c>
      <c r="E192" s="128"/>
      <c r="F192" s="275"/>
      <c r="G192" s="128"/>
      <c r="H192" s="275"/>
      <c r="I192" s="276">
        <v>0.2</v>
      </c>
      <c r="J192" s="128"/>
      <c r="K192" s="275"/>
      <c r="L192" s="128"/>
      <c r="M192" s="128"/>
      <c r="N192" s="129"/>
    </row>
    <row r="193" spans="1:14" s="26" customFormat="1" ht="30" customHeight="1">
      <c r="A193" s="1"/>
      <c r="B193" s="255" t="s">
        <v>1093</v>
      </c>
      <c r="C193" s="263" t="s">
        <v>800</v>
      </c>
      <c r="D193" s="259" t="s">
        <v>842</v>
      </c>
      <c r="E193" s="128"/>
      <c r="F193" s="128"/>
      <c r="G193" s="128"/>
      <c r="H193" s="128"/>
      <c r="I193" s="276"/>
      <c r="J193" s="275"/>
      <c r="K193" s="275"/>
      <c r="L193" s="275"/>
      <c r="M193" s="275"/>
      <c r="N193" s="277"/>
    </row>
    <row r="194" spans="1:14" s="26" customFormat="1" ht="30" customHeight="1">
      <c r="A194" s="1"/>
      <c r="B194" s="255" t="s">
        <v>1094</v>
      </c>
      <c r="C194" s="263" t="s">
        <v>755</v>
      </c>
      <c r="D194" s="258" t="s">
        <v>451</v>
      </c>
      <c r="E194" s="128"/>
      <c r="F194" s="275"/>
      <c r="G194" s="128"/>
      <c r="H194" s="275"/>
      <c r="I194" s="276">
        <v>0.35</v>
      </c>
      <c r="J194" s="128"/>
      <c r="K194" s="275"/>
      <c r="L194" s="128"/>
      <c r="M194" s="128"/>
      <c r="N194" s="129"/>
    </row>
    <row r="195" spans="1:14" s="26" customFormat="1" ht="30" customHeight="1">
      <c r="A195" s="1"/>
      <c r="B195" s="255" t="s">
        <v>1095</v>
      </c>
      <c r="C195" s="263" t="s">
        <v>801</v>
      </c>
      <c r="D195" s="259" t="s">
        <v>842</v>
      </c>
      <c r="E195" s="128"/>
      <c r="F195" s="128"/>
      <c r="G195" s="128"/>
      <c r="H195" s="128"/>
      <c r="I195" s="276"/>
      <c r="J195" s="275"/>
      <c r="K195" s="275"/>
      <c r="L195" s="275"/>
      <c r="M195" s="275"/>
      <c r="N195" s="277"/>
    </row>
    <row r="196" spans="1:14" s="26" customFormat="1" ht="30" customHeight="1">
      <c r="A196" s="1"/>
      <c r="B196" s="255" t="s">
        <v>1096</v>
      </c>
      <c r="C196" s="263" t="s">
        <v>756</v>
      </c>
      <c r="D196" s="258" t="s">
        <v>452</v>
      </c>
      <c r="E196" s="128"/>
      <c r="F196" s="275"/>
      <c r="G196" s="128"/>
      <c r="H196" s="287"/>
      <c r="I196" s="288">
        <v>0.85</v>
      </c>
      <c r="J196" s="283"/>
      <c r="K196" s="275"/>
      <c r="L196" s="128"/>
      <c r="M196" s="128"/>
      <c r="N196" s="129"/>
    </row>
    <row r="197" spans="1:14" s="26" customFormat="1" ht="30" customHeight="1">
      <c r="A197" s="1"/>
      <c r="B197" s="255" t="s">
        <v>1097</v>
      </c>
      <c r="C197" s="263" t="s">
        <v>802</v>
      </c>
      <c r="D197" s="259" t="s">
        <v>842</v>
      </c>
      <c r="E197" s="128"/>
      <c r="F197" s="128"/>
      <c r="G197" s="128"/>
      <c r="H197" s="285"/>
      <c r="I197" s="285"/>
      <c r="J197" s="285"/>
      <c r="K197" s="285"/>
      <c r="L197" s="284"/>
      <c r="M197" s="284"/>
      <c r="N197" s="286"/>
    </row>
    <row r="198" spans="1:14" s="26" customFormat="1" ht="30" customHeight="1">
      <c r="A198" s="1"/>
      <c r="B198" s="255" t="s">
        <v>1098</v>
      </c>
      <c r="C198" s="263" t="s">
        <v>724</v>
      </c>
      <c r="D198" s="257" t="s">
        <v>461</v>
      </c>
      <c r="E198" s="126">
        <f>+E199+E201+E203+E205+E207+E209+E211+E213</f>
        <v>0</v>
      </c>
      <c r="F198" s="278"/>
      <c r="G198" s="126">
        <f>+G199+G201+G203+G205+G207+G209+G211+G213</f>
        <v>0</v>
      </c>
      <c r="H198" s="279"/>
      <c r="I198" s="279"/>
      <c r="J198" s="279"/>
      <c r="K198" s="130">
        <f>+K199+K201+K203+K205</f>
        <v>0</v>
      </c>
      <c r="L198" s="130">
        <f>+L205+L207+L209+L211+L213</f>
        <v>0</v>
      </c>
      <c r="M198" s="130">
        <f>+M205+M207+M209+M211+M213</f>
        <v>0</v>
      </c>
      <c r="N198" s="131">
        <f>+N205+N207+N209+N211+N213</f>
        <v>0</v>
      </c>
    </row>
    <row r="199" spans="1:14" s="26" customFormat="1" ht="30" customHeight="1">
      <c r="A199" s="1"/>
      <c r="B199" s="255" t="s">
        <v>1099</v>
      </c>
      <c r="C199" s="263" t="s">
        <v>757</v>
      </c>
      <c r="D199" s="258" t="s">
        <v>445</v>
      </c>
      <c r="E199" s="128"/>
      <c r="F199" s="275"/>
      <c r="G199" s="128"/>
      <c r="H199" s="275"/>
      <c r="I199" s="276">
        <v>0.25</v>
      </c>
      <c r="J199" s="128"/>
      <c r="K199" s="128"/>
      <c r="L199" s="275"/>
      <c r="M199" s="275"/>
      <c r="N199" s="277"/>
    </row>
    <row r="200" spans="1:14" s="26" customFormat="1" ht="30" customHeight="1">
      <c r="A200" s="1"/>
      <c r="B200" s="255" t="s">
        <v>1100</v>
      </c>
      <c r="C200" s="263" t="s">
        <v>803</v>
      </c>
      <c r="D200" s="259" t="s">
        <v>842</v>
      </c>
      <c r="E200" s="128"/>
      <c r="F200" s="128"/>
      <c r="G200" s="128"/>
      <c r="H200" s="128"/>
      <c r="I200" s="276"/>
      <c r="J200" s="275"/>
      <c r="K200" s="275"/>
      <c r="L200" s="275"/>
      <c r="M200" s="275"/>
      <c r="N200" s="277"/>
    </row>
    <row r="201" spans="1:14" s="26" customFormat="1" ht="30" customHeight="1">
      <c r="A201" s="1"/>
      <c r="B201" s="255" t="s">
        <v>1101</v>
      </c>
      <c r="C201" s="263" t="s">
        <v>758</v>
      </c>
      <c r="D201" s="258" t="s">
        <v>446</v>
      </c>
      <c r="E201" s="128"/>
      <c r="F201" s="275"/>
      <c r="G201" s="128"/>
      <c r="H201" s="275"/>
      <c r="I201" s="276">
        <v>0.18</v>
      </c>
      <c r="J201" s="128"/>
      <c r="K201" s="128"/>
      <c r="L201" s="275"/>
      <c r="M201" s="275"/>
      <c r="N201" s="277"/>
    </row>
    <row r="202" spans="1:14" s="26" customFormat="1" ht="30" customHeight="1">
      <c r="A202" s="1"/>
      <c r="B202" s="255" t="s">
        <v>1102</v>
      </c>
      <c r="C202" s="263" t="s">
        <v>804</v>
      </c>
      <c r="D202" s="259" t="s">
        <v>842</v>
      </c>
      <c r="E202" s="128"/>
      <c r="F202" s="128"/>
      <c r="G202" s="128"/>
      <c r="H202" s="128"/>
      <c r="I202" s="276"/>
      <c r="J202" s="275"/>
      <c r="K202" s="275"/>
      <c r="L202" s="275"/>
      <c r="M202" s="275"/>
      <c r="N202" s="277"/>
    </row>
    <row r="203" spans="1:14" s="26" customFormat="1" ht="30" customHeight="1">
      <c r="A203" s="1"/>
      <c r="B203" s="255" t="s">
        <v>1103</v>
      </c>
      <c r="C203" s="263" t="s">
        <v>759</v>
      </c>
      <c r="D203" s="258" t="s">
        <v>447</v>
      </c>
      <c r="E203" s="128"/>
      <c r="F203" s="275"/>
      <c r="G203" s="128"/>
      <c r="H203" s="275"/>
      <c r="I203" s="276">
        <v>0.1</v>
      </c>
      <c r="J203" s="128"/>
      <c r="K203" s="128"/>
      <c r="L203" s="275"/>
      <c r="M203" s="275"/>
      <c r="N203" s="277"/>
    </row>
    <row r="204" spans="1:14" s="26" customFormat="1" ht="30" customHeight="1">
      <c r="A204" s="1"/>
      <c r="B204" s="255" t="s">
        <v>1104</v>
      </c>
      <c r="C204" s="263" t="s">
        <v>805</v>
      </c>
      <c r="D204" s="259" t="s">
        <v>842</v>
      </c>
      <c r="E204" s="128"/>
      <c r="F204" s="128"/>
      <c r="G204" s="128"/>
      <c r="H204" s="128"/>
      <c r="I204" s="276"/>
      <c r="J204" s="275"/>
      <c r="K204" s="275"/>
      <c r="L204" s="275"/>
      <c r="M204" s="275"/>
      <c r="N204" s="277"/>
    </row>
    <row r="205" spans="1:14" s="26" customFormat="1" ht="30" customHeight="1">
      <c r="A205" s="1"/>
      <c r="B205" s="255" t="s">
        <v>1105</v>
      </c>
      <c r="C205" s="263" t="s">
        <v>760</v>
      </c>
      <c r="D205" s="258" t="s">
        <v>448</v>
      </c>
      <c r="E205" s="128"/>
      <c r="F205" s="275"/>
      <c r="G205" s="128"/>
      <c r="H205" s="275"/>
      <c r="I205" s="276">
        <v>0</v>
      </c>
      <c r="J205" s="128"/>
      <c r="K205" s="128"/>
      <c r="L205" s="128"/>
      <c r="M205" s="128"/>
      <c r="N205" s="129"/>
    </row>
    <row r="206" spans="1:14" s="26" customFormat="1" ht="30" customHeight="1">
      <c r="A206" s="1"/>
      <c r="B206" s="255" t="s">
        <v>1106</v>
      </c>
      <c r="C206" s="263" t="s">
        <v>806</v>
      </c>
      <c r="D206" s="259" t="s">
        <v>842</v>
      </c>
      <c r="E206" s="128"/>
      <c r="F206" s="128"/>
      <c r="G206" s="128"/>
      <c r="H206" s="128"/>
      <c r="I206" s="276"/>
      <c r="J206" s="275"/>
      <c r="K206" s="275"/>
      <c r="L206" s="275"/>
      <c r="M206" s="275"/>
      <c r="N206" s="277"/>
    </row>
    <row r="207" spans="1:14" s="26" customFormat="1" ht="30" customHeight="1">
      <c r="A207" s="1"/>
      <c r="B207" s="255" t="s">
        <v>1107</v>
      </c>
      <c r="C207" s="263" t="s">
        <v>761</v>
      </c>
      <c r="D207" s="258" t="s">
        <v>449</v>
      </c>
      <c r="E207" s="128"/>
      <c r="F207" s="275"/>
      <c r="G207" s="128"/>
      <c r="H207" s="275"/>
      <c r="I207" s="276">
        <v>0.05</v>
      </c>
      <c r="J207" s="128"/>
      <c r="K207" s="275"/>
      <c r="L207" s="128"/>
      <c r="M207" s="128"/>
      <c r="N207" s="129"/>
    </row>
    <row r="208" spans="1:14" s="26" customFormat="1" ht="30" customHeight="1">
      <c r="A208" s="1"/>
      <c r="B208" s="255" t="s">
        <v>1108</v>
      </c>
      <c r="C208" s="263" t="s">
        <v>807</v>
      </c>
      <c r="D208" s="259" t="s">
        <v>842</v>
      </c>
      <c r="E208" s="128"/>
      <c r="F208" s="128"/>
      <c r="G208" s="128"/>
      <c r="H208" s="128"/>
      <c r="I208" s="276"/>
      <c r="J208" s="275"/>
      <c r="K208" s="275"/>
      <c r="L208" s="275"/>
      <c r="M208" s="275"/>
      <c r="N208" s="277"/>
    </row>
    <row r="209" spans="1:14" s="26" customFormat="1" ht="30" customHeight="1">
      <c r="A209" s="1"/>
      <c r="B209" s="255" t="s">
        <v>1109</v>
      </c>
      <c r="C209" s="263" t="s">
        <v>762</v>
      </c>
      <c r="D209" s="258" t="s">
        <v>450</v>
      </c>
      <c r="E209" s="128"/>
      <c r="F209" s="275"/>
      <c r="G209" s="128"/>
      <c r="H209" s="275"/>
      <c r="I209" s="276">
        <v>0.1</v>
      </c>
      <c r="J209" s="128"/>
      <c r="K209" s="275"/>
      <c r="L209" s="128"/>
      <c r="M209" s="128"/>
      <c r="N209" s="129"/>
    </row>
    <row r="210" spans="1:14" s="26" customFormat="1" ht="30" customHeight="1">
      <c r="A210" s="1"/>
      <c r="B210" s="255" t="s">
        <v>1110</v>
      </c>
      <c r="C210" s="263" t="s">
        <v>808</v>
      </c>
      <c r="D210" s="259" t="s">
        <v>842</v>
      </c>
      <c r="E210" s="128"/>
      <c r="F210" s="128"/>
      <c r="G210" s="128"/>
      <c r="H210" s="128"/>
      <c r="I210" s="276"/>
      <c r="J210" s="275"/>
      <c r="K210" s="275"/>
      <c r="L210" s="275"/>
      <c r="M210" s="275"/>
      <c r="N210" s="277"/>
    </row>
    <row r="211" spans="1:14" s="26" customFormat="1" ht="30" customHeight="1">
      <c r="A211" s="1"/>
      <c r="B211" s="255" t="s">
        <v>1111</v>
      </c>
      <c r="C211" s="263" t="s">
        <v>763</v>
      </c>
      <c r="D211" s="258" t="s">
        <v>451</v>
      </c>
      <c r="E211" s="128"/>
      <c r="F211" s="275"/>
      <c r="G211" s="128"/>
      <c r="H211" s="275"/>
      <c r="I211" s="276">
        <v>0.25</v>
      </c>
      <c r="J211" s="128"/>
      <c r="K211" s="275"/>
      <c r="L211" s="128"/>
      <c r="M211" s="128"/>
      <c r="N211" s="129"/>
    </row>
    <row r="212" spans="1:14" s="26" customFormat="1" ht="30" customHeight="1">
      <c r="A212" s="1"/>
      <c r="B212" s="255" t="s">
        <v>1112</v>
      </c>
      <c r="C212" s="263" t="s">
        <v>809</v>
      </c>
      <c r="D212" s="259" t="s">
        <v>842</v>
      </c>
      <c r="E212" s="128"/>
      <c r="F212" s="128"/>
      <c r="G212" s="128"/>
      <c r="H212" s="128"/>
      <c r="I212" s="276"/>
      <c r="J212" s="275"/>
      <c r="K212" s="275"/>
      <c r="L212" s="275"/>
      <c r="M212" s="275"/>
      <c r="N212" s="277"/>
    </row>
    <row r="213" spans="1:14" s="26" customFormat="1" ht="30" customHeight="1">
      <c r="A213" s="1"/>
      <c r="B213" s="255" t="s">
        <v>1113</v>
      </c>
      <c r="C213" s="263" t="s">
        <v>934</v>
      </c>
      <c r="D213" s="262" t="s">
        <v>452</v>
      </c>
      <c r="E213" s="128"/>
      <c r="F213" s="275"/>
      <c r="G213" s="128"/>
      <c r="H213" s="287"/>
      <c r="I213" s="288">
        <v>0.75</v>
      </c>
      <c r="J213" s="283"/>
      <c r="K213" s="275"/>
      <c r="L213" s="128"/>
      <c r="M213" s="128"/>
      <c r="N213" s="129"/>
    </row>
    <row r="214" spans="1:14" s="26" customFormat="1" ht="30" customHeight="1">
      <c r="A214" s="1"/>
      <c r="B214" s="255" t="s">
        <v>1114</v>
      </c>
      <c r="C214" s="263" t="s">
        <v>935</v>
      </c>
      <c r="D214" s="259" t="s">
        <v>842</v>
      </c>
      <c r="E214" s="128"/>
      <c r="F214" s="128"/>
      <c r="G214" s="128"/>
      <c r="H214" s="285"/>
      <c r="I214" s="285"/>
      <c r="J214" s="285"/>
      <c r="K214" s="285"/>
      <c r="L214" s="284"/>
      <c r="M214" s="284"/>
      <c r="N214" s="286"/>
    </row>
    <row r="215" spans="1:14" s="26" customFormat="1" ht="30" customHeight="1">
      <c r="A215" s="1"/>
      <c r="B215" s="255" t="s">
        <v>1115</v>
      </c>
      <c r="C215" s="263" t="s">
        <v>725</v>
      </c>
      <c r="D215" s="257" t="s">
        <v>470</v>
      </c>
      <c r="E215" s="126">
        <f>+E216+E218+E220+E222+E224+E226+E228+E230</f>
        <v>0</v>
      </c>
      <c r="F215" s="278"/>
      <c r="G215" s="126">
        <f>+G216+G218+G220+G222+G224+G226+G228+G230</f>
        <v>0</v>
      </c>
      <c r="H215" s="279"/>
      <c r="I215" s="279"/>
      <c r="J215" s="279"/>
      <c r="K215" s="126">
        <f>+K216+K218+K220+K222+K224</f>
        <v>0</v>
      </c>
      <c r="L215" s="126">
        <f>+L224+L226+L228+L230</f>
        <v>0</v>
      </c>
      <c r="M215" s="126">
        <f>+M224+M226+M228+M230</f>
        <v>0</v>
      </c>
      <c r="N215" s="127">
        <f>+N224+N226+N228+N230</f>
        <v>0</v>
      </c>
    </row>
    <row r="216" spans="1:14" s="26" customFormat="1" ht="30" customHeight="1">
      <c r="A216" s="1"/>
      <c r="B216" s="255" t="s">
        <v>1116</v>
      </c>
      <c r="C216" s="263" t="s">
        <v>764</v>
      </c>
      <c r="D216" s="258" t="s">
        <v>445</v>
      </c>
      <c r="E216" s="128"/>
      <c r="F216" s="275"/>
      <c r="G216" s="128"/>
      <c r="H216" s="275"/>
      <c r="I216" s="276">
        <v>0.3</v>
      </c>
      <c r="J216" s="128"/>
      <c r="K216" s="128"/>
      <c r="L216" s="275"/>
      <c r="M216" s="275"/>
      <c r="N216" s="277"/>
    </row>
    <row r="217" spans="1:14" s="26" customFormat="1" ht="30" customHeight="1">
      <c r="A217" s="1"/>
      <c r="B217" s="255" t="s">
        <v>1117</v>
      </c>
      <c r="C217" s="263" t="s">
        <v>810</v>
      </c>
      <c r="D217" s="259" t="s">
        <v>842</v>
      </c>
      <c r="E217" s="128"/>
      <c r="F217" s="128"/>
      <c r="G217" s="128"/>
      <c r="H217" s="128"/>
      <c r="I217" s="276"/>
      <c r="J217" s="275"/>
      <c r="K217" s="275"/>
      <c r="L217" s="275"/>
      <c r="M217" s="275"/>
      <c r="N217" s="277"/>
    </row>
    <row r="218" spans="1:14" s="26" customFormat="1" ht="30" customHeight="1">
      <c r="A218" s="1"/>
      <c r="B218" s="255" t="s">
        <v>1118</v>
      </c>
      <c r="C218" s="263" t="s">
        <v>765</v>
      </c>
      <c r="D218" s="258" t="s">
        <v>446</v>
      </c>
      <c r="E218" s="128"/>
      <c r="F218" s="275"/>
      <c r="G218" s="128"/>
      <c r="H218" s="275"/>
      <c r="I218" s="276">
        <v>0.23</v>
      </c>
      <c r="J218" s="128"/>
      <c r="K218" s="128"/>
      <c r="L218" s="275"/>
      <c r="M218" s="275"/>
      <c r="N218" s="277"/>
    </row>
    <row r="219" spans="1:14" s="26" customFormat="1" ht="30" customHeight="1">
      <c r="A219" s="1"/>
      <c r="B219" s="255" t="s">
        <v>1119</v>
      </c>
      <c r="C219" s="263" t="s">
        <v>811</v>
      </c>
      <c r="D219" s="259" t="s">
        <v>842</v>
      </c>
      <c r="E219" s="128"/>
      <c r="F219" s="128"/>
      <c r="G219" s="128"/>
      <c r="H219" s="128"/>
      <c r="I219" s="276"/>
      <c r="J219" s="275"/>
      <c r="K219" s="275"/>
      <c r="L219" s="275"/>
      <c r="M219" s="275"/>
      <c r="N219" s="277"/>
    </row>
    <row r="220" spans="1:14" s="26" customFormat="1" ht="30" customHeight="1">
      <c r="A220" s="1"/>
      <c r="B220" s="255" t="s">
        <v>1120</v>
      </c>
      <c r="C220" s="263" t="s">
        <v>766</v>
      </c>
      <c r="D220" s="258" t="s">
        <v>447</v>
      </c>
      <c r="E220" s="128"/>
      <c r="F220" s="275"/>
      <c r="G220" s="128"/>
      <c r="H220" s="275"/>
      <c r="I220" s="276">
        <v>0.15</v>
      </c>
      <c r="J220" s="128"/>
      <c r="K220" s="128"/>
      <c r="L220" s="275"/>
      <c r="M220" s="275"/>
      <c r="N220" s="277"/>
    </row>
    <row r="221" spans="1:14" s="26" customFormat="1" ht="30" customHeight="1">
      <c r="A221" s="1"/>
      <c r="B221" s="255" t="s">
        <v>1121</v>
      </c>
      <c r="C221" s="263" t="s">
        <v>812</v>
      </c>
      <c r="D221" s="259" t="s">
        <v>842</v>
      </c>
      <c r="E221" s="128"/>
      <c r="F221" s="128"/>
      <c r="G221" s="128"/>
      <c r="H221" s="128"/>
      <c r="I221" s="276"/>
      <c r="J221" s="275"/>
      <c r="K221" s="275"/>
      <c r="L221" s="275"/>
      <c r="M221" s="275"/>
      <c r="N221" s="277"/>
    </row>
    <row r="222" spans="1:14" s="26" customFormat="1" ht="30" customHeight="1">
      <c r="A222" s="1"/>
      <c r="B222" s="255" t="s">
        <v>1122</v>
      </c>
      <c r="C222" s="263" t="s">
        <v>767</v>
      </c>
      <c r="D222" s="258" t="s">
        <v>448</v>
      </c>
      <c r="E222" s="128"/>
      <c r="F222" s="275"/>
      <c r="G222" s="128"/>
      <c r="H222" s="275"/>
      <c r="I222" s="276">
        <v>0.05</v>
      </c>
      <c r="J222" s="128"/>
      <c r="K222" s="128"/>
      <c r="L222" s="275"/>
      <c r="M222" s="275"/>
      <c r="N222" s="277"/>
    </row>
    <row r="223" spans="1:14" s="26" customFormat="1" ht="30" customHeight="1">
      <c r="A223" s="1"/>
      <c r="B223" s="255" t="s">
        <v>1123</v>
      </c>
      <c r="C223" s="263" t="s">
        <v>813</v>
      </c>
      <c r="D223" s="259" t="s">
        <v>842</v>
      </c>
      <c r="E223" s="128"/>
      <c r="F223" s="128"/>
      <c r="G223" s="128"/>
      <c r="H223" s="128"/>
      <c r="I223" s="276"/>
      <c r="J223" s="275"/>
      <c r="K223" s="275"/>
      <c r="L223" s="275"/>
      <c r="M223" s="275"/>
      <c r="N223" s="277"/>
    </row>
    <row r="224" spans="1:14" s="26" customFormat="1" ht="30" customHeight="1">
      <c r="A224" s="1"/>
      <c r="B224" s="255" t="s">
        <v>1124</v>
      </c>
      <c r="C224" s="263" t="s">
        <v>768</v>
      </c>
      <c r="D224" s="258" t="s">
        <v>449</v>
      </c>
      <c r="E224" s="128"/>
      <c r="F224" s="275"/>
      <c r="G224" s="128"/>
      <c r="H224" s="275"/>
      <c r="I224" s="276">
        <v>0</v>
      </c>
      <c r="J224" s="128"/>
      <c r="K224" s="128"/>
      <c r="L224" s="128"/>
      <c r="M224" s="128"/>
      <c r="N224" s="129"/>
    </row>
    <row r="225" spans="1:14" s="26" customFormat="1" ht="30" customHeight="1">
      <c r="A225" s="1"/>
      <c r="B225" s="255" t="s">
        <v>1125</v>
      </c>
      <c r="C225" s="263" t="s">
        <v>814</v>
      </c>
      <c r="D225" s="259" t="s">
        <v>842</v>
      </c>
      <c r="E225" s="128"/>
      <c r="F225" s="128"/>
      <c r="G225" s="128"/>
      <c r="H225" s="128"/>
      <c r="I225" s="276"/>
      <c r="J225" s="275"/>
      <c r="K225" s="275"/>
      <c r="L225" s="275"/>
      <c r="M225" s="275"/>
      <c r="N225" s="277"/>
    </row>
    <row r="226" spans="1:14" s="26" customFormat="1" ht="30" customHeight="1">
      <c r="A226" s="1"/>
      <c r="B226" s="255" t="s">
        <v>1126</v>
      </c>
      <c r="C226" s="263" t="s">
        <v>769</v>
      </c>
      <c r="D226" s="258" t="s">
        <v>450</v>
      </c>
      <c r="E226" s="128"/>
      <c r="F226" s="275"/>
      <c r="G226" s="128"/>
      <c r="H226" s="275"/>
      <c r="I226" s="276">
        <v>0.05</v>
      </c>
      <c r="J226" s="128"/>
      <c r="K226" s="275"/>
      <c r="L226" s="128"/>
      <c r="M226" s="128"/>
      <c r="N226" s="129"/>
    </row>
    <row r="227" spans="1:14" s="26" customFormat="1" ht="30" customHeight="1">
      <c r="A227" s="1"/>
      <c r="B227" s="255" t="s">
        <v>1127</v>
      </c>
      <c r="C227" s="263" t="s">
        <v>815</v>
      </c>
      <c r="D227" s="259" t="s">
        <v>842</v>
      </c>
      <c r="E227" s="128"/>
      <c r="F227" s="128"/>
      <c r="G227" s="128"/>
      <c r="H227" s="128"/>
      <c r="I227" s="276"/>
      <c r="J227" s="275"/>
      <c r="K227" s="275"/>
      <c r="L227" s="275"/>
      <c r="M227" s="275"/>
      <c r="N227" s="277"/>
    </row>
    <row r="228" spans="1:14" s="26" customFormat="1" ht="30" customHeight="1">
      <c r="A228" s="1"/>
      <c r="B228" s="255" t="s">
        <v>1128</v>
      </c>
      <c r="C228" s="263" t="s">
        <v>770</v>
      </c>
      <c r="D228" s="258" t="s">
        <v>451</v>
      </c>
      <c r="E228" s="128"/>
      <c r="F228" s="275"/>
      <c r="G228" s="128"/>
      <c r="H228" s="275"/>
      <c r="I228" s="276">
        <v>0.2</v>
      </c>
      <c r="J228" s="128"/>
      <c r="K228" s="275"/>
      <c r="L228" s="128"/>
      <c r="M228" s="128"/>
      <c r="N228" s="129"/>
    </row>
    <row r="229" spans="1:14" s="26" customFormat="1" ht="30" customHeight="1">
      <c r="A229" s="1"/>
      <c r="B229" s="255" t="s">
        <v>1129</v>
      </c>
      <c r="C229" s="263" t="s">
        <v>816</v>
      </c>
      <c r="D229" s="259" t="s">
        <v>842</v>
      </c>
      <c r="E229" s="128"/>
      <c r="F229" s="128"/>
      <c r="G229" s="128"/>
      <c r="H229" s="128"/>
      <c r="I229" s="276"/>
      <c r="J229" s="275"/>
      <c r="K229" s="275"/>
      <c r="L229" s="275"/>
      <c r="M229" s="275"/>
      <c r="N229" s="277"/>
    </row>
    <row r="230" spans="1:14" s="26" customFormat="1" ht="30" customHeight="1">
      <c r="A230" s="1"/>
      <c r="B230" s="255" t="s">
        <v>1130</v>
      </c>
      <c r="C230" s="263" t="s">
        <v>771</v>
      </c>
      <c r="D230" s="262" t="s">
        <v>452</v>
      </c>
      <c r="E230" s="128"/>
      <c r="F230" s="275"/>
      <c r="G230" s="128"/>
      <c r="H230" s="287"/>
      <c r="I230" s="288">
        <v>0.7</v>
      </c>
      <c r="J230" s="283"/>
      <c r="K230" s="275"/>
      <c r="L230" s="128"/>
      <c r="M230" s="128"/>
      <c r="N230" s="129"/>
    </row>
    <row r="231" spans="1:14" s="26" customFormat="1" ht="30" customHeight="1">
      <c r="A231" s="1"/>
      <c r="B231" s="255" t="s">
        <v>1131</v>
      </c>
      <c r="C231" s="263" t="s">
        <v>817</v>
      </c>
      <c r="D231" s="259" t="s">
        <v>842</v>
      </c>
      <c r="E231" s="128"/>
      <c r="F231" s="128"/>
      <c r="G231" s="128"/>
      <c r="H231" s="284"/>
      <c r="I231" s="284"/>
      <c r="J231" s="284"/>
      <c r="K231" s="285"/>
      <c r="L231" s="284"/>
      <c r="M231" s="284"/>
      <c r="N231" s="286"/>
    </row>
    <row r="232" spans="1:14" s="26" customFormat="1" ht="30" customHeight="1">
      <c r="A232" s="1"/>
      <c r="B232" s="255" t="s">
        <v>1132</v>
      </c>
      <c r="C232" s="263" t="s">
        <v>719</v>
      </c>
      <c r="D232" s="257" t="s">
        <v>480</v>
      </c>
      <c r="E232" s="126">
        <f>+E233+E235+E237+E239+E241+E243+E245+E247</f>
        <v>0</v>
      </c>
      <c r="F232" s="278"/>
      <c r="G232" s="126">
        <f>+G233+G235+G237+G239+G241+G243+G245+G247</f>
        <v>0</v>
      </c>
      <c r="H232" s="275"/>
      <c r="I232" s="275"/>
      <c r="J232" s="275"/>
      <c r="K232" s="126">
        <f>+K233+K235+K237+K239+K241+K243</f>
        <v>0</v>
      </c>
      <c r="L232" s="126">
        <f>+L243+L245+L247</f>
        <v>0</v>
      </c>
      <c r="M232" s="126">
        <f>+M243+M245+M247</f>
        <v>0</v>
      </c>
      <c r="N232" s="127">
        <f>+N243+N245+N247</f>
        <v>0</v>
      </c>
    </row>
    <row r="233" spans="1:14" s="26" customFormat="1" ht="30" customHeight="1">
      <c r="A233" s="1"/>
      <c r="B233" s="255" t="s">
        <v>1133</v>
      </c>
      <c r="C233" s="263" t="s">
        <v>772</v>
      </c>
      <c r="D233" s="258" t="s">
        <v>445</v>
      </c>
      <c r="E233" s="128"/>
      <c r="F233" s="275"/>
      <c r="G233" s="128"/>
      <c r="H233" s="275"/>
      <c r="I233" s="276">
        <v>0.35</v>
      </c>
      <c r="J233" s="128"/>
      <c r="K233" s="128"/>
      <c r="L233" s="275"/>
      <c r="M233" s="275"/>
      <c r="N233" s="277"/>
    </row>
    <row r="234" spans="1:14" s="26" customFormat="1" ht="30" customHeight="1">
      <c r="A234" s="1"/>
      <c r="B234" s="255" t="s">
        <v>1134</v>
      </c>
      <c r="C234" s="263" t="s">
        <v>818</v>
      </c>
      <c r="D234" s="259" t="s">
        <v>842</v>
      </c>
      <c r="E234" s="128"/>
      <c r="F234" s="128"/>
      <c r="G234" s="128"/>
      <c r="H234" s="128"/>
      <c r="I234" s="276"/>
      <c r="J234" s="275"/>
      <c r="K234" s="275"/>
      <c r="L234" s="275"/>
      <c r="M234" s="275"/>
      <c r="N234" s="277"/>
    </row>
    <row r="235" spans="1:14" s="26" customFormat="1" ht="30" customHeight="1">
      <c r="A235" s="1"/>
      <c r="B235" s="255" t="s">
        <v>1135</v>
      </c>
      <c r="C235" s="263" t="s">
        <v>773</v>
      </c>
      <c r="D235" s="258" t="s">
        <v>446</v>
      </c>
      <c r="E235" s="128"/>
      <c r="F235" s="275"/>
      <c r="G235" s="128"/>
      <c r="H235" s="275"/>
      <c r="I235" s="276">
        <v>0.28</v>
      </c>
      <c r="J235" s="128"/>
      <c r="K235" s="128"/>
      <c r="L235" s="275"/>
      <c r="M235" s="275"/>
      <c r="N235" s="277"/>
    </row>
    <row r="236" spans="1:14" s="26" customFormat="1" ht="30" customHeight="1">
      <c r="A236" s="1"/>
      <c r="B236" s="255" t="s">
        <v>1136</v>
      </c>
      <c r="C236" s="263" t="s">
        <v>819</v>
      </c>
      <c r="D236" s="259" t="s">
        <v>842</v>
      </c>
      <c r="E236" s="128"/>
      <c r="F236" s="128"/>
      <c r="G236" s="128"/>
      <c r="H236" s="128"/>
      <c r="I236" s="276"/>
      <c r="J236" s="275"/>
      <c r="K236" s="275"/>
      <c r="L236" s="275"/>
      <c r="M236" s="275"/>
      <c r="N236" s="277"/>
    </row>
    <row r="237" spans="1:14" s="26" customFormat="1" ht="30" customHeight="1">
      <c r="A237" s="1"/>
      <c r="B237" s="255" t="s">
        <v>1137</v>
      </c>
      <c r="C237" s="263" t="s">
        <v>774</v>
      </c>
      <c r="D237" s="258" t="s">
        <v>447</v>
      </c>
      <c r="E237" s="128"/>
      <c r="F237" s="275"/>
      <c r="G237" s="128"/>
      <c r="H237" s="275"/>
      <c r="I237" s="276">
        <v>0.2</v>
      </c>
      <c r="J237" s="128"/>
      <c r="K237" s="128"/>
      <c r="L237" s="275"/>
      <c r="M237" s="275"/>
      <c r="N237" s="277"/>
    </row>
    <row r="238" spans="1:14" s="26" customFormat="1" ht="30" customHeight="1">
      <c r="A238" s="1"/>
      <c r="B238" s="255" t="s">
        <v>1138</v>
      </c>
      <c r="C238" s="263" t="s">
        <v>820</v>
      </c>
      <c r="D238" s="259" t="s">
        <v>842</v>
      </c>
      <c r="E238" s="128"/>
      <c r="F238" s="128"/>
      <c r="G238" s="128"/>
      <c r="H238" s="128"/>
      <c r="I238" s="276"/>
      <c r="J238" s="275"/>
      <c r="K238" s="275"/>
      <c r="L238" s="275"/>
      <c r="M238" s="275"/>
      <c r="N238" s="277"/>
    </row>
    <row r="239" spans="1:14" s="26" customFormat="1" ht="30" customHeight="1">
      <c r="A239" s="1"/>
      <c r="B239" s="255" t="s">
        <v>1139</v>
      </c>
      <c r="C239" s="263" t="s">
        <v>775</v>
      </c>
      <c r="D239" s="258" t="s">
        <v>448</v>
      </c>
      <c r="E239" s="128"/>
      <c r="F239" s="275"/>
      <c r="G239" s="128"/>
      <c r="H239" s="275"/>
      <c r="I239" s="276">
        <v>0.1</v>
      </c>
      <c r="J239" s="128"/>
      <c r="K239" s="128"/>
      <c r="L239" s="275"/>
      <c r="M239" s="275"/>
      <c r="N239" s="277"/>
    </row>
    <row r="240" spans="1:14" s="26" customFormat="1" ht="30" customHeight="1">
      <c r="A240" s="1"/>
      <c r="B240" s="255" t="s">
        <v>1140</v>
      </c>
      <c r="C240" s="263" t="s">
        <v>821</v>
      </c>
      <c r="D240" s="259" t="s">
        <v>842</v>
      </c>
      <c r="E240" s="128"/>
      <c r="F240" s="128"/>
      <c r="G240" s="128"/>
      <c r="H240" s="128"/>
      <c r="I240" s="276"/>
      <c r="J240" s="275"/>
      <c r="K240" s="275"/>
      <c r="L240" s="275"/>
      <c r="M240" s="275"/>
      <c r="N240" s="277"/>
    </row>
    <row r="241" spans="1:14" s="26" customFormat="1" ht="30" customHeight="1">
      <c r="A241" s="1"/>
      <c r="B241" s="255" t="s">
        <v>1141</v>
      </c>
      <c r="C241" s="263" t="s">
        <v>776</v>
      </c>
      <c r="D241" s="258" t="s">
        <v>449</v>
      </c>
      <c r="E241" s="128"/>
      <c r="F241" s="275"/>
      <c r="G241" s="128"/>
      <c r="H241" s="275"/>
      <c r="I241" s="276">
        <v>0.05</v>
      </c>
      <c r="J241" s="128"/>
      <c r="K241" s="128"/>
      <c r="L241" s="275"/>
      <c r="M241" s="275"/>
      <c r="N241" s="277"/>
    </row>
    <row r="242" spans="1:14" s="26" customFormat="1" ht="30" customHeight="1">
      <c r="A242" s="1"/>
      <c r="B242" s="255" t="s">
        <v>1142</v>
      </c>
      <c r="C242" s="263" t="s">
        <v>822</v>
      </c>
      <c r="D242" s="259" t="s">
        <v>842</v>
      </c>
      <c r="E242" s="128"/>
      <c r="F242" s="128"/>
      <c r="G242" s="128"/>
      <c r="H242" s="128"/>
      <c r="I242" s="276"/>
      <c r="J242" s="275"/>
      <c r="K242" s="275"/>
      <c r="L242" s="275"/>
      <c r="M242" s="275"/>
      <c r="N242" s="277"/>
    </row>
    <row r="243" spans="1:14" s="26" customFormat="1" ht="30" customHeight="1">
      <c r="A243" s="1"/>
      <c r="B243" s="255" t="s">
        <v>1143</v>
      </c>
      <c r="C243" s="263" t="s">
        <v>777</v>
      </c>
      <c r="D243" s="258" t="s">
        <v>450</v>
      </c>
      <c r="E243" s="128"/>
      <c r="F243" s="275"/>
      <c r="G243" s="128"/>
      <c r="H243" s="275"/>
      <c r="I243" s="276">
        <v>0</v>
      </c>
      <c r="J243" s="128"/>
      <c r="K243" s="128"/>
      <c r="L243" s="128"/>
      <c r="M243" s="128"/>
      <c r="N243" s="129"/>
    </row>
    <row r="244" spans="1:14" s="26" customFormat="1" ht="30" customHeight="1">
      <c r="A244" s="1"/>
      <c r="B244" s="255" t="s">
        <v>1144</v>
      </c>
      <c r="C244" s="263" t="s">
        <v>823</v>
      </c>
      <c r="D244" s="259" t="s">
        <v>842</v>
      </c>
      <c r="E244" s="128"/>
      <c r="F244" s="128"/>
      <c r="G244" s="128"/>
      <c r="H244" s="128"/>
      <c r="I244" s="276"/>
      <c r="J244" s="275"/>
      <c r="K244" s="275"/>
      <c r="L244" s="275"/>
      <c r="M244" s="275"/>
      <c r="N244" s="277"/>
    </row>
    <row r="245" spans="1:14" s="26" customFormat="1" ht="30" customHeight="1">
      <c r="A245" s="1"/>
      <c r="B245" s="255" t="s">
        <v>1145</v>
      </c>
      <c r="C245" s="263" t="s">
        <v>778</v>
      </c>
      <c r="D245" s="258" t="s">
        <v>451</v>
      </c>
      <c r="E245" s="128"/>
      <c r="F245" s="275"/>
      <c r="G245" s="128"/>
      <c r="H245" s="275"/>
      <c r="I245" s="276">
        <v>0.15</v>
      </c>
      <c r="J245" s="128"/>
      <c r="K245" s="275"/>
      <c r="L245" s="128"/>
      <c r="M245" s="128"/>
      <c r="N245" s="129"/>
    </row>
    <row r="246" spans="1:14" s="26" customFormat="1" ht="30" customHeight="1">
      <c r="A246" s="1"/>
      <c r="B246" s="255" t="s">
        <v>1146</v>
      </c>
      <c r="C246" s="263" t="s">
        <v>824</v>
      </c>
      <c r="D246" s="259" t="s">
        <v>842</v>
      </c>
      <c r="E246" s="128"/>
      <c r="F246" s="128"/>
      <c r="G246" s="128"/>
      <c r="H246" s="128"/>
      <c r="I246" s="276"/>
      <c r="J246" s="275"/>
      <c r="K246" s="275"/>
      <c r="L246" s="275"/>
      <c r="M246" s="275"/>
      <c r="N246" s="277"/>
    </row>
    <row r="247" spans="1:14" s="26" customFormat="1" ht="30" customHeight="1">
      <c r="A247" s="1"/>
      <c r="B247" s="255" t="s">
        <v>1147</v>
      </c>
      <c r="C247" s="263" t="s">
        <v>779</v>
      </c>
      <c r="D247" s="258" t="s">
        <v>452</v>
      </c>
      <c r="E247" s="128"/>
      <c r="F247" s="275"/>
      <c r="G247" s="128"/>
      <c r="H247" s="287"/>
      <c r="I247" s="288">
        <v>0.65</v>
      </c>
      <c r="J247" s="283"/>
      <c r="K247" s="275"/>
      <c r="L247" s="128"/>
      <c r="M247" s="128"/>
      <c r="N247" s="129"/>
    </row>
    <row r="248" spans="1:14" s="26" customFormat="1" ht="30" customHeight="1">
      <c r="A248" s="1"/>
      <c r="B248" s="255" t="s">
        <v>1148</v>
      </c>
      <c r="C248" s="263" t="s">
        <v>825</v>
      </c>
      <c r="D248" s="259" t="s">
        <v>842</v>
      </c>
      <c r="E248" s="128"/>
      <c r="F248" s="128"/>
      <c r="G248" s="128"/>
      <c r="H248" s="284"/>
      <c r="I248" s="284"/>
      <c r="J248" s="284"/>
      <c r="K248" s="285"/>
      <c r="L248" s="284"/>
      <c r="M248" s="284"/>
      <c r="N248" s="286"/>
    </row>
    <row r="249" spans="1:14" s="26" customFormat="1" ht="30" customHeight="1">
      <c r="A249" s="1"/>
      <c r="B249" s="255" t="s">
        <v>1149</v>
      </c>
      <c r="C249" s="263" t="s">
        <v>726</v>
      </c>
      <c r="D249" s="261" t="s">
        <v>490</v>
      </c>
      <c r="E249" s="126">
        <f>+E250+E252+E254+E256+E258+E260+E262+E264</f>
        <v>0</v>
      </c>
      <c r="F249" s="278"/>
      <c r="G249" s="126">
        <f>+G250+G252+G254+G256+G258+G260+G262+G264</f>
        <v>0</v>
      </c>
      <c r="H249" s="275"/>
      <c r="I249" s="275"/>
      <c r="J249" s="275"/>
      <c r="K249" s="130">
        <f>+K250+K252+K254+K256+K258+K260+K262</f>
        <v>0</v>
      </c>
      <c r="L249" s="130">
        <f>+L262+L264</f>
        <v>0</v>
      </c>
      <c r="M249" s="130">
        <f>+M262+M264</f>
        <v>0</v>
      </c>
      <c r="N249" s="131">
        <f>+N262+N264</f>
        <v>0</v>
      </c>
    </row>
    <row r="250" spans="1:14" s="26" customFormat="1" ht="30" customHeight="1">
      <c r="A250" s="1"/>
      <c r="B250" s="255" t="s">
        <v>1150</v>
      </c>
      <c r="C250" s="263" t="s">
        <v>780</v>
      </c>
      <c r="D250" s="258" t="s">
        <v>445</v>
      </c>
      <c r="E250" s="128"/>
      <c r="F250" s="269"/>
      <c r="G250" s="128"/>
      <c r="H250" s="269"/>
      <c r="I250" s="272">
        <v>0.5</v>
      </c>
      <c r="J250" s="128"/>
      <c r="K250" s="128"/>
      <c r="L250" s="269"/>
      <c r="M250" s="269"/>
      <c r="N250" s="270"/>
    </row>
    <row r="251" spans="1:14" s="26" customFormat="1" ht="30" customHeight="1">
      <c r="A251" s="1"/>
      <c r="B251" s="255" t="s">
        <v>1151</v>
      </c>
      <c r="C251" s="263" t="s">
        <v>826</v>
      </c>
      <c r="D251" s="259" t="s">
        <v>842</v>
      </c>
      <c r="E251" s="128"/>
      <c r="F251" s="128"/>
      <c r="G251" s="128"/>
      <c r="H251" s="128"/>
      <c r="I251" s="272"/>
      <c r="J251" s="269"/>
      <c r="K251" s="269"/>
      <c r="L251" s="269"/>
      <c r="M251" s="269"/>
      <c r="N251" s="270"/>
    </row>
    <row r="252" spans="1:14" s="26" customFormat="1" ht="30" customHeight="1">
      <c r="A252" s="1"/>
      <c r="B252" s="255" t="s">
        <v>1152</v>
      </c>
      <c r="C252" s="263" t="s">
        <v>781</v>
      </c>
      <c r="D252" s="258" t="s">
        <v>446</v>
      </c>
      <c r="E252" s="128"/>
      <c r="F252" s="269"/>
      <c r="G252" s="128"/>
      <c r="H252" s="269"/>
      <c r="I252" s="272">
        <v>0.43</v>
      </c>
      <c r="J252" s="128"/>
      <c r="K252" s="128"/>
      <c r="L252" s="269"/>
      <c r="M252" s="269"/>
      <c r="N252" s="270"/>
    </row>
    <row r="253" spans="1:14" s="26" customFormat="1" ht="30" customHeight="1">
      <c r="A253" s="1"/>
      <c r="B253" s="255" t="s">
        <v>1153</v>
      </c>
      <c r="C253" s="263" t="s">
        <v>827</v>
      </c>
      <c r="D253" s="259" t="s">
        <v>842</v>
      </c>
      <c r="E253" s="128"/>
      <c r="F253" s="128"/>
      <c r="G253" s="128"/>
      <c r="H253" s="128"/>
      <c r="I253" s="272"/>
      <c r="J253" s="269"/>
      <c r="K253" s="269"/>
      <c r="L253" s="269"/>
      <c r="M253" s="269"/>
      <c r="N253" s="270"/>
    </row>
    <row r="254" spans="1:14" s="26" customFormat="1" ht="30" customHeight="1">
      <c r="A254" s="1"/>
      <c r="B254" s="255" t="s">
        <v>1154</v>
      </c>
      <c r="C254" s="263" t="s">
        <v>782</v>
      </c>
      <c r="D254" s="258" t="s">
        <v>447</v>
      </c>
      <c r="E254" s="128"/>
      <c r="F254" s="269"/>
      <c r="G254" s="128"/>
      <c r="H254" s="269"/>
      <c r="I254" s="272">
        <v>0.35</v>
      </c>
      <c r="J254" s="128"/>
      <c r="K254" s="128"/>
      <c r="L254" s="269"/>
      <c r="M254" s="269"/>
      <c r="N254" s="270"/>
    </row>
    <row r="255" spans="1:14" s="26" customFormat="1" ht="30" customHeight="1">
      <c r="A255" s="1"/>
      <c r="B255" s="255" t="s">
        <v>1155</v>
      </c>
      <c r="C255" s="263" t="s">
        <v>828</v>
      </c>
      <c r="D255" s="259" t="s">
        <v>842</v>
      </c>
      <c r="E255" s="128"/>
      <c r="F255" s="128"/>
      <c r="G255" s="128"/>
      <c r="H255" s="128"/>
      <c r="I255" s="272"/>
      <c r="J255" s="269"/>
      <c r="K255" s="269"/>
      <c r="L255" s="269"/>
      <c r="M255" s="269"/>
      <c r="N255" s="270"/>
    </row>
    <row r="256" spans="1:14" s="26" customFormat="1" ht="30" customHeight="1">
      <c r="A256" s="1"/>
      <c r="B256" s="255" t="s">
        <v>1156</v>
      </c>
      <c r="C256" s="263" t="s">
        <v>783</v>
      </c>
      <c r="D256" s="258" t="s">
        <v>448</v>
      </c>
      <c r="E256" s="128"/>
      <c r="F256" s="269"/>
      <c r="G256" s="128"/>
      <c r="H256" s="269"/>
      <c r="I256" s="272">
        <v>0.25</v>
      </c>
      <c r="J256" s="128"/>
      <c r="K256" s="128"/>
      <c r="L256" s="269"/>
      <c r="M256" s="269"/>
      <c r="N256" s="270"/>
    </row>
    <row r="257" spans="1:14" s="26" customFormat="1" ht="30" customHeight="1">
      <c r="A257" s="1"/>
      <c r="B257" s="255" t="s">
        <v>1157</v>
      </c>
      <c r="C257" s="263" t="s">
        <v>829</v>
      </c>
      <c r="D257" s="259" t="s">
        <v>842</v>
      </c>
      <c r="E257" s="128"/>
      <c r="F257" s="128"/>
      <c r="G257" s="128"/>
      <c r="H257" s="128"/>
      <c r="I257" s="272"/>
      <c r="J257" s="269"/>
      <c r="K257" s="269"/>
      <c r="L257" s="269"/>
      <c r="M257" s="269"/>
      <c r="N257" s="270"/>
    </row>
    <row r="258" spans="1:14" s="26" customFormat="1" ht="30" customHeight="1">
      <c r="A258" s="1"/>
      <c r="B258" s="255" t="s">
        <v>1158</v>
      </c>
      <c r="C258" s="263" t="s">
        <v>784</v>
      </c>
      <c r="D258" s="258" t="s">
        <v>449</v>
      </c>
      <c r="E258" s="128"/>
      <c r="F258" s="269"/>
      <c r="G258" s="128"/>
      <c r="H258" s="269"/>
      <c r="I258" s="272">
        <v>0.2</v>
      </c>
      <c r="J258" s="128"/>
      <c r="K258" s="128"/>
      <c r="L258" s="269"/>
      <c r="M258" s="269"/>
      <c r="N258" s="270"/>
    </row>
    <row r="259" spans="1:14" s="26" customFormat="1" ht="30" customHeight="1">
      <c r="A259" s="1"/>
      <c r="B259" s="255" t="s">
        <v>1159</v>
      </c>
      <c r="C259" s="263" t="s">
        <v>830</v>
      </c>
      <c r="D259" s="259" t="s">
        <v>842</v>
      </c>
      <c r="E259" s="128"/>
      <c r="F259" s="128"/>
      <c r="G259" s="128"/>
      <c r="H259" s="128"/>
      <c r="I259" s="272"/>
      <c r="J259" s="269"/>
      <c r="K259" s="269"/>
      <c r="L259" s="269"/>
      <c r="M259" s="269"/>
      <c r="N259" s="270"/>
    </row>
    <row r="260" spans="1:14" s="26" customFormat="1" ht="30" customHeight="1">
      <c r="A260" s="1"/>
      <c r="B260" s="255" t="s">
        <v>1160</v>
      </c>
      <c r="C260" s="263" t="s">
        <v>785</v>
      </c>
      <c r="D260" s="258" t="s">
        <v>450</v>
      </c>
      <c r="E260" s="128"/>
      <c r="F260" s="269"/>
      <c r="G260" s="128"/>
      <c r="H260" s="269"/>
      <c r="I260" s="272">
        <v>0.15</v>
      </c>
      <c r="J260" s="128"/>
      <c r="K260" s="128"/>
      <c r="L260" s="269"/>
      <c r="M260" s="269"/>
      <c r="N260" s="270"/>
    </row>
    <row r="261" spans="1:14" s="26" customFormat="1" ht="30" customHeight="1">
      <c r="A261" s="1"/>
      <c r="B261" s="255" t="s">
        <v>1161</v>
      </c>
      <c r="C261" s="263" t="s">
        <v>831</v>
      </c>
      <c r="D261" s="259" t="s">
        <v>842</v>
      </c>
      <c r="E261" s="128"/>
      <c r="F261" s="128"/>
      <c r="G261" s="128"/>
      <c r="H261" s="128"/>
      <c r="I261" s="272"/>
      <c r="J261" s="269"/>
      <c r="K261" s="269"/>
      <c r="L261" s="269"/>
      <c r="M261" s="269"/>
      <c r="N261" s="270"/>
    </row>
    <row r="262" spans="1:14" s="26" customFormat="1" ht="30" customHeight="1">
      <c r="A262" s="1"/>
      <c r="B262" s="255" t="s">
        <v>1162</v>
      </c>
      <c r="C262" s="263" t="s">
        <v>786</v>
      </c>
      <c r="D262" s="258" t="s">
        <v>451</v>
      </c>
      <c r="E262" s="128"/>
      <c r="F262" s="269"/>
      <c r="G262" s="128"/>
      <c r="H262" s="269"/>
      <c r="I262" s="272">
        <v>0</v>
      </c>
      <c r="J262" s="128"/>
      <c r="K262" s="128"/>
      <c r="L262" s="128"/>
      <c r="M262" s="128"/>
      <c r="N262" s="129"/>
    </row>
    <row r="263" spans="1:14" s="26" customFormat="1" ht="30" customHeight="1">
      <c r="A263" s="1"/>
      <c r="B263" s="255" t="s">
        <v>1163</v>
      </c>
      <c r="C263" s="263" t="s">
        <v>832</v>
      </c>
      <c r="D263" s="259" t="s">
        <v>842</v>
      </c>
      <c r="E263" s="128"/>
      <c r="F263" s="128"/>
      <c r="G263" s="128"/>
      <c r="H263" s="128"/>
      <c r="I263" s="272"/>
      <c r="J263" s="269"/>
      <c r="K263" s="269"/>
      <c r="L263" s="269"/>
      <c r="M263" s="269"/>
      <c r="N263" s="270"/>
    </row>
    <row r="264" spans="1:14" s="26" customFormat="1" ht="30" customHeight="1">
      <c r="A264" s="1"/>
      <c r="B264" s="255" t="s">
        <v>1164</v>
      </c>
      <c r="C264" s="263" t="s">
        <v>787</v>
      </c>
      <c r="D264" s="258" t="s">
        <v>452</v>
      </c>
      <c r="E264" s="128"/>
      <c r="F264" s="269"/>
      <c r="G264" s="128"/>
      <c r="H264" s="269"/>
      <c r="I264" s="282">
        <v>0.5</v>
      </c>
      <c r="J264" s="283"/>
      <c r="K264" s="269"/>
      <c r="L264" s="128"/>
      <c r="M264" s="128"/>
      <c r="N264" s="129"/>
    </row>
    <row r="265" spans="1:14" s="26" customFormat="1" ht="30" customHeight="1">
      <c r="A265" s="1"/>
      <c r="B265" s="255" t="s">
        <v>1165</v>
      </c>
      <c r="C265" s="263" t="s">
        <v>833</v>
      </c>
      <c r="D265" s="259" t="s">
        <v>842</v>
      </c>
      <c r="E265" s="128"/>
      <c r="F265" s="128"/>
      <c r="G265" s="128"/>
      <c r="H265" s="272"/>
      <c r="I265" s="281"/>
      <c r="J265" s="281"/>
      <c r="K265" s="281"/>
      <c r="L265" s="281"/>
      <c r="M265" s="281"/>
      <c r="N265" s="270"/>
    </row>
    <row r="266" spans="1:14" s="26" customFormat="1" ht="30" customHeight="1">
      <c r="A266" s="1"/>
      <c r="B266" s="255" t="s">
        <v>1166</v>
      </c>
      <c r="C266" s="263" t="s">
        <v>727</v>
      </c>
      <c r="D266" s="261" t="s">
        <v>500</v>
      </c>
      <c r="E266" s="130">
        <f>+E267+E269+E271+E273+E275+E277+E279+E281</f>
        <v>0</v>
      </c>
      <c r="F266" s="132"/>
      <c r="G266" s="130">
        <f>+G267+G269+G271+G273+G275+G277+G279+G281</f>
        <v>0</v>
      </c>
      <c r="H266" s="271"/>
      <c r="I266" s="274"/>
      <c r="J266" s="271"/>
      <c r="K266" s="130">
        <f>+K267+K269+K271+K273+K275+K277+K279</f>
        <v>0</v>
      </c>
      <c r="L266" s="271"/>
      <c r="M266" s="271"/>
      <c r="N266" s="270"/>
    </row>
    <row r="267" spans="1:14" s="26" customFormat="1" ht="30" customHeight="1">
      <c r="A267" s="1"/>
      <c r="B267" s="255" t="s">
        <v>1167</v>
      </c>
      <c r="C267" s="263" t="s">
        <v>788</v>
      </c>
      <c r="D267" s="258" t="s">
        <v>445</v>
      </c>
      <c r="E267" s="128"/>
      <c r="F267" s="269"/>
      <c r="G267" s="128"/>
      <c r="H267" s="269"/>
      <c r="I267" s="272">
        <v>1</v>
      </c>
      <c r="J267" s="128"/>
      <c r="K267" s="128"/>
      <c r="L267" s="269"/>
      <c r="M267" s="269"/>
      <c r="N267" s="270"/>
    </row>
    <row r="268" spans="1:14" s="26" customFormat="1" ht="30" customHeight="1">
      <c r="A268" s="1"/>
      <c r="B268" s="255" t="s">
        <v>1168</v>
      </c>
      <c r="C268" s="263" t="s">
        <v>834</v>
      </c>
      <c r="D268" s="259" t="s">
        <v>842</v>
      </c>
      <c r="E268" s="128"/>
      <c r="F268" s="269"/>
      <c r="G268" s="128"/>
      <c r="H268" s="128"/>
      <c r="I268" s="272"/>
      <c r="J268" s="269"/>
      <c r="K268" s="269"/>
      <c r="L268" s="269"/>
      <c r="M268" s="269"/>
      <c r="N268" s="270"/>
    </row>
    <row r="269" spans="1:14" s="26" customFormat="1" ht="30" customHeight="1">
      <c r="A269" s="1"/>
      <c r="B269" s="255" t="s">
        <v>1169</v>
      </c>
      <c r="C269" s="263" t="s">
        <v>789</v>
      </c>
      <c r="D269" s="258" t="s">
        <v>446</v>
      </c>
      <c r="E269" s="128"/>
      <c r="F269" s="269"/>
      <c r="G269" s="128"/>
      <c r="H269" s="269"/>
      <c r="I269" s="272">
        <v>0.93</v>
      </c>
      <c r="J269" s="128"/>
      <c r="K269" s="128"/>
      <c r="L269" s="269"/>
      <c r="M269" s="269"/>
      <c r="N269" s="270"/>
    </row>
    <row r="270" spans="1:14" s="26" customFormat="1" ht="30" customHeight="1">
      <c r="A270" s="1"/>
      <c r="B270" s="255" t="s">
        <v>1170</v>
      </c>
      <c r="C270" s="263" t="s">
        <v>835</v>
      </c>
      <c r="D270" s="259" t="s">
        <v>842</v>
      </c>
      <c r="E270" s="128"/>
      <c r="F270" s="269"/>
      <c r="G270" s="128"/>
      <c r="H270" s="128"/>
      <c r="I270" s="272"/>
      <c r="J270" s="269"/>
      <c r="K270" s="269"/>
      <c r="L270" s="269"/>
      <c r="M270" s="269"/>
      <c r="N270" s="270"/>
    </row>
    <row r="271" spans="1:14" s="26" customFormat="1" ht="30" customHeight="1">
      <c r="A271" s="1"/>
      <c r="B271" s="255" t="s">
        <v>1171</v>
      </c>
      <c r="C271" s="263" t="s">
        <v>790</v>
      </c>
      <c r="D271" s="258" t="s">
        <v>447</v>
      </c>
      <c r="E271" s="128"/>
      <c r="F271" s="269"/>
      <c r="G271" s="128"/>
      <c r="H271" s="269"/>
      <c r="I271" s="272">
        <v>0.85</v>
      </c>
      <c r="J271" s="128"/>
      <c r="K271" s="128"/>
      <c r="L271" s="269"/>
      <c r="M271" s="269"/>
      <c r="N271" s="270"/>
    </row>
    <row r="272" spans="1:14" s="26" customFormat="1" ht="30" customHeight="1">
      <c r="A272" s="1"/>
      <c r="B272" s="255" t="s">
        <v>1172</v>
      </c>
      <c r="C272" s="263" t="s">
        <v>836</v>
      </c>
      <c r="D272" s="259" t="s">
        <v>842</v>
      </c>
      <c r="E272" s="128"/>
      <c r="F272" s="269"/>
      <c r="G272" s="128"/>
      <c r="H272" s="128"/>
      <c r="I272" s="272"/>
      <c r="J272" s="269"/>
      <c r="K272" s="269"/>
      <c r="L272" s="269"/>
      <c r="M272" s="269"/>
      <c r="N272" s="270"/>
    </row>
    <row r="273" spans="1:14" s="26" customFormat="1" ht="30" customHeight="1">
      <c r="A273" s="1"/>
      <c r="B273" s="255" t="s">
        <v>1173</v>
      </c>
      <c r="C273" s="263" t="s">
        <v>791</v>
      </c>
      <c r="D273" s="258" t="s">
        <v>448</v>
      </c>
      <c r="E273" s="128"/>
      <c r="F273" s="269"/>
      <c r="G273" s="128"/>
      <c r="H273" s="269"/>
      <c r="I273" s="272">
        <v>0.75</v>
      </c>
      <c r="J273" s="128"/>
      <c r="K273" s="128"/>
      <c r="L273" s="269"/>
      <c r="M273" s="269"/>
      <c r="N273" s="270"/>
    </row>
    <row r="274" spans="1:14" s="26" customFormat="1" ht="30" customHeight="1">
      <c r="A274" s="1"/>
      <c r="B274" s="255" t="s">
        <v>1174</v>
      </c>
      <c r="C274" s="263" t="s">
        <v>837</v>
      </c>
      <c r="D274" s="259" t="s">
        <v>842</v>
      </c>
      <c r="E274" s="128"/>
      <c r="F274" s="269"/>
      <c r="G274" s="128"/>
      <c r="H274" s="128"/>
      <c r="I274" s="272"/>
      <c r="J274" s="269"/>
      <c r="K274" s="269"/>
      <c r="L274" s="269"/>
      <c r="M274" s="269"/>
      <c r="N274" s="270"/>
    </row>
    <row r="275" spans="1:14" s="26" customFormat="1" ht="30" customHeight="1">
      <c r="A275" s="1"/>
      <c r="B275" s="255" t="s">
        <v>1175</v>
      </c>
      <c r="C275" s="263" t="s">
        <v>792</v>
      </c>
      <c r="D275" s="258" t="s">
        <v>449</v>
      </c>
      <c r="E275" s="128"/>
      <c r="F275" s="269"/>
      <c r="G275" s="128"/>
      <c r="H275" s="269"/>
      <c r="I275" s="272">
        <v>0.7</v>
      </c>
      <c r="J275" s="128"/>
      <c r="K275" s="128"/>
      <c r="L275" s="269"/>
      <c r="M275" s="269"/>
      <c r="N275" s="270"/>
    </row>
    <row r="276" spans="1:14" s="26" customFormat="1" ht="30" customHeight="1">
      <c r="A276" s="1"/>
      <c r="B276" s="255" t="s">
        <v>1176</v>
      </c>
      <c r="C276" s="263" t="s">
        <v>838</v>
      </c>
      <c r="D276" s="259" t="s">
        <v>842</v>
      </c>
      <c r="E276" s="128"/>
      <c r="F276" s="269"/>
      <c r="G276" s="128"/>
      <c r="H276" s="128"/>
      <c r="I276" s="272"/>
      <c r="J276" s="269"/>
      <c r="K276" s="269"/>
      <c r="L276" s="269"/>
      <c r="M276" s="269"/>
      <c r="N276" s="270"/>
    </row>
    <row r="277" spans="1:14" s="26" customFormat="1" ht="30" customHeight="1">
      <c r="A277" s="1"/>
      <c r="B277" s="255" t="s">
        <v>1177</v>
      </c>
      <c r="C277" s="263" t="s">
        <v>793</v>
      </c>
      <c r="D277" s="258" t="s">
        <v>450</v>
      </c>
      <c r="E277" s="128"/>
      <c r="F277" s="269"/>
      <c r="G277" s="128"/>
      <c r="H277" s="269"/>
      <c r="I277" s="272">
        <v>0.65</v>
      </c>
      <c r="J277" s="128"/>
      <c r="K277" s="128"/>
      <c r="L277" s="269"/>
      <c r="M277" s="269"/>
      <c r="N277" s="270"/>
    </row>
    <row r="278" spans="1:14" s="26" customFormat="1" ht="30" customHeight="1">
      <c r="A278" s="1"/>
      <c r="B278" s="255" t="s">
        <v>1178</v>
      </c>
      <c r="C278" s="263" t="s">
        <v>839</v>
      </c>
      <c r="D278" s="259" t="s">
        <v>842</v>
      </c>
      <c r="E278" s="128"/>
      <c r="F278" s="269"/>
      <c r="G278" s="128"/>
      <c r="H278" s="128"/>
      <c r="I278" s="272"/>
      <c r="J278" s="269"/>
      <c r="K278" s="269"/>
      <c r="L278" s="269"/>
      <c r="M278" s="269"/>
      <c r="N278" s="270"/>
    </row>
    <row r="279" spans="1:14" s="26" customFormat="1" ht="30" customHeight="1">
      <c r="A279" s="1"/>
      <c r="B279" s="255" t="s">
        <v>1179</v>
      </c>
      <c r="C279" s="263" t="s">
        <v>794</v>
      </c>
      <c r="D279" s="258" t="s">
        <v>451</v>
      </c>
      <c r="E279" s="128"/>
      <c r="F279" s="269"/>
      <c r="G279" s="128"/>
      <c r="H279" s="269"/>
      <c r="I279" s="272">
        <v>0.5</v>
      </c>
      <c r="J279" s="128"/>
      <c r="K279" s="128"/>
      <c r="L279" s="269"/>
      <c r="M279" s="269"/>
      <c r="N279" s="270"/>
    </row>
    <row r="280" spans="1:14" s="26" customFormat="1" ht="30" customHeight="1">
      <c r="A280" s="1"/>
      <c r="B280" s="255" t="s">
        <v>1180</v>
      </c>
      <c r="C280" s="263" t="s">
        <v>936</v>
      </c>
      <c r="D280" s="259" t="s">
        <v>842</v>
      </c>
      <c r="E280" s="128"/>
      <c r="F280" s="269"/>
      <c r="G280" s="128"/>
      <c r="H280" s="128"/>
      <c r="I280" s="272"/>
      <c r="J280" s="269"/>
      <c r="K280" s="269"/>
      <c r="L280" s="269"/>
      <c r="M280" s="269"/>
      <c r="N280" s="270"/>
    </row>
    <row r="281" spans="1:14" s="26" customFormat="1" ht="30" customHeight="1">
      <c r="A281" s="1"/>
      <c r="B281" s="280" t="s">
        <v>1181</v>
      </c>
      <c r="C281" s="263" t="s">
        <v>937</v>
      </c>
      <c r="D281" s="262" t="s">
        <v>452</v>
      </c>
      <c r="E281" s="147"/>
      <c r="F281" s="205"/>
      <c r="G281" s="147"/>
      <c r="H281" s="205"/>
      <c r="I281" s="273"/>
      <c r="J281" s="205"/>
      <c r="K281" s="206"/>
      <c r="L281" s="206"/>
      <c r="M281" s="206"/>
      <c r="N281" s="311"/>
    </row>
    <row r="282" spans="2:14" ht="30" customHeight="1">
      <c r="B282" s="541" t="s">
        <v>128</v>
      </c>
      <c r="C282" s="542"/>
      <c r="D282" s="542"/>
      <c r="E282" s="542"/>
      <c r="F282" s="542"/>
      <c r="G282" s="542"/>
      <c r="H282" s="542"/>
      <c r="I282" s="542"/>
      <c r="J282" s="542"/>
      <c r="K282" s="542"/>
      <c r="L282" s="542"/>
      <c r="M282" s="542"/>
      <c r="N282" s="543"/>
    </row>
    <row r="283" spans="2:14" ht="30" customHeight="1">
      <c r="B283" s="255" t="s">
        <v>1249</v>
      </c>
      <c r="C283" s="570" t="s">
        <v>132</v>
      </c>
      <c r="D283" s="217" t="s">
        <v>509</v>
      </c>
      <c r="E283" s="148"/>
      <c r="F283" s="149"/>
      <c r="G283" s="148"/>
      <c r="H283" s="149"/>
      <c r="I283" s="149"/>
      <c r="J283" s="149"/>
      <c r="K283" s="150"/>
      <c r="L283" s="150"/>
      <c r="M283" s="150"/>
      <c r="N283" s="210"/>
    </row>
    <row r="284" spans="2:14" ht="30" customHeight="1">
      <c r="B284" s="255" t="s">
        <v>1250</v>
      </c>
      <c r="C284" s="570" t="s">
        <v>135</v>
      </c>
      <c r="D284" s="218" t="s">
        <v>510</v>
      </c>
      <c r="E284" s="208"/>
      <c r="F284" s="132"/>
      <c r="G284" s="128"/>
      <c r="H284" s="132"/>
      <c r="I284" s="132"/>
      <c r="J284" s="132"/>
      <c r="K284" s="133"/>
      <c r="L284" s="133"/>
      <c r="M284" s="133"/>
      <c r="N284" s="211"/>
    </row>
    <row r="285" spans="2:14" ht="30" customHeight="1">
      <c r="B285" s="255"/>
      <c r="C285" s="263">
        <v>5</v>
      </c>
      <c r="D285" s="265" t="s">
        <v>925</v>
      </c>
      <c r="E285" s="266"/>
      <c r="F285" s="249"/>
      <c r="G285" s="249"/>
      <c r="H285" s="249"/>
      <c r="I285" s="249"/>
      <c r="J285" s="249"/>
      <c r="K285" s="249"/>
      <c r="L285" s="249"/>
      <c r="M285" s="249"/>
      <c r="N285" s="250"/>
    </row>
    <row r="286" spans="2:14" ht="30" customHeight="1">
      <c r="B286" s="255">
        <v>2750</v>
      </c>
      <c r="C286" s="263">
        <v>5.1</v>
      </c>
      <c r="D286" s="214" t="s">
        <v>926</v>
      </c>
      <c r="E286" s="266"/>
      <c r="F286" s="249"/>
      <c r="G286" s="249"/>
      <c r="H286" s="207"/>
      <c r="I286" s="249"/>
      <c r="J286" s="249"/>
      <c r="K286" s="249"/>
      <c r="L286" s="249"/>
      <c r="M286" s="249"/>
      <c r="N286" s="250"/>
    </row>
    <row r="287" spans="2:14" ht="30" customHeight="1">
      <c r="B287" s="255">
        <v>2760</v>
      </c>
      <c r="C287" s="263">
        <v>5.2</v>
      </c>
      <c r="D287" s="214" t="s">
        <v>927</v>
      </c>
      <c r="E287" s="266"/>
      <c r="F287" s="249"/>
      <c r="G287" s="249"/>
      <c r="H287" s="207"/>
      <c r="I287" s="249"/>
      <c r="J287" s="249"/>
      <c r="K287" s="249"/>
      <c r="L287" s="249"/>
      <c r="M287" s="249"/>
      <c r="N287" s="250"/>
    </row>
    <row r="288" spans="2:14" ht="30" customHeight="1">
      <c r="B288" s="255">
        <v>2770</v>
      </c>
      <c r="C288" s="263">
        <v>5.3</v>
      </c>
      <c r="D288" s="214" t="s">
        <v>928</v>
      </c>
      <c r="E288" s="266"/>
      <c r="F288" s="249"/>
      <c r="G288" s="249"/>
      <c r="H288" s="207"/>
      <c r="I288" s="249"/>
      <c r="J288" s="249"/>
      <c r="K288" s="249"/>
      <c r="L288" s="249"/>
      <c r="M288" s="249"/>
      <c r="N288" s="250"/>
    </row>
    <row r="289" spans="2:14" ht="30" customHeight="1">
      <c r="B289" s="255">
        <v>2780</v>
      </c>
      <c r="C289" s="263">
        <v>5.4</v>
      </c>
      <c r="D289" s="214" t="s">
        <v>929</v>
      </c>
      <c r="E289" s="266"/>
      <c r="F289" s="249"/>
      <c r="G289" s="249"/>
      <c r="H289" s="207"/>
      <c r="I289" s="249"/>
      <c r="J289" s="249"/>
      <c r="K289" s="249"/>
      <c r="L289" s="249"/>
      <c r="M289" s="249"/>
      <c r="N289" s="250"/>
    </row>
    <row r="290" spans="2:14" ht="30" customHeight="1">
      <c r="B290" s="255">
        <v>2790</v>
      </c>
      <c r="C290" s="263">
        <v>5.5</v>
      </c>
      <c r="D290" s="214" t="s">
        <v>930</v>
      </c>
      <c r="E290" s="267"/>
      <c r="F290" s="207"/>
      <c r="G290" s="249"/>
      <c r="H290" s="249"/>
      <c r="I290" s="249"/>
      <c r="J290" s="249"/>
      <c r="K290" s="249"/>
      <c r="L290" s="249"/>
      <c r="M290" s="249"/>
      <c r="N290" s="250"/>
    </row>
    <row r="291" spans="2:14" ht="30" customHeight="1">
      <c r="B291" s="255">
        <v>2800</v>
      </c>
      <c r="C291" s="263">
        <v>5.6</v>
      </c>
      <c r="D291" s="214" t="s">
        <v>931</v>
      </c>
      <c r="E291" s="267"/>
      <c r="F291" s="207"/>
      <c r="G291" s="249"/>
      <c r="H291" s="249"/>
      <c r="I291" s="249"/>
      <c r="J291" s="249"/>
      <c r="K291" s="249"/>
      <c r="L291" s="249"/>
      <c r="M291" s="249"/>
      <c r="N291" s="250"/>
    </row>
    <row r="292" spans="2:14" ht="30" customHeight="1">
      <c r="B292" s="255">
        <v>2810</v>
      </c>
      <c r="C292" s="263">
        <v>5.7</v>
      </c>
      <c r="D292" s="214" t="s">
        <v>932</v>
      </c>
      <c r="E292" s="267"/>
      <c r="F292" s="207"/>
      <c r="G292" s="249"/>
      <c r="H292" s="249"/>
      <c r="I292" s="249"/>
      <c r="J292" s="249"/>
      <c r="K292" s="249"/>
      <c r="L292" s="249"/>
      <c r="M292" s="249"/>
      <c r="N292" s="250"/>
    </row>
    <row r="293" spans="2:14" ht="30" customHeight="1" thickBot="1">
      <c r="B293" s="378">
        <v>2820</v>
      </c>
      <c r="C293" s="379">
        <v>5.8</v>
      </c>
      <c r="D293" s="241" t="s">
        <v>933</v>
      </c>
      <c r="E293" s="268"/>
      <c r="F293" s="209"/>
      <c r="G293" s="251"/>
      <c r="H293" s="251"/>
      <c r="I293" s="251"/>
      <c r="J293" s="251"/>
      <c r="K293" s="251"/>
      <c r="L293" s="251"/>
      <c r="M293" s="251"/>
      <c r="N293" s="252"/>
    </row>
  </sheetData>
  <sheetProtection/>
  <mergeCells count="27">
    <mergeCell ref="N8:N9"/>
    <mergeCell ref="H8:H9"/>
    <mergeCell ref="I8:I9"/>
    <mergeCell ref="J8:J9"/>
    <mergeCell ref="K8:K9"/>
    <mergeCell ref="L8:L9"/>
    <mergeCell ref="M8:M9"/>
    <mergeCell ref="B2:N2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B282:N282"/>
    <mergeCell ref="L6:L7"/>
    <mergeCell ref="M6:M7"/>
    <mergeCell ref="N6:N7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5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F52"/>
  <sheetViews>
    <sheetView zoomScale="70" zoomScaleNormal="7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0" sqref="D20"/>
    </sheetView>
  </sheetViews>
  <sheetFormatPr defaultColWidth="11.421875" defaultRowHeight="15"/>
  <cols>
    <col min="1" max="1" width="2.421875" style="187" customWidth="1"/>
    <col min="2" max="2" width="8.8515625" style="355" bestFit="1" customWidth="1"/>
    <col min="3" max="3" width="8.140625" style="356" customWidth="1"/>
    <col min="4" max="4" width="89.7109375" style="187" customWidth="1"/>
    <col min="5" max="5" width="21.57421875" style="187" customWidth="1"/>
    <col min="6" max="6" width="75.8515625" style="187" customWidth="1"/>
    <col min="7" max="16384" width="11.421875" style="187" customWidth="1"/>
  </cols>
  <sheetData>
    <row r="1" ht="15" thickBot="1"/>
    <row r="2" spans="2:6" ht="30" customHeight="1" thickBot="1">
      <c r="B2" s="428" t="s">
        <v>511</v>
      </c>
      <c r="C2" s="566"/>
      <c r="D2" s="566"/>
      <c r="E2" s="566"/>
      <c r="F2" s="567"/>
    </row>
    <row r="3" spans="2:5" ht="15" customHeight="1">
      <c r="B3" s="188"/>
      <c r="C3" s="188"/>
      <c r="D3" s="188"/>
      <c r="E3" s="188"/>
    </row>
    <row r="4" spans="2:5" ht="15" customHeight="1">
      <c r="B4" s="188"/>
      <c r="C4" s="188"/>
      <c r="D4" s="8" t="s">
        <v>1</v>
      </c>
      <c r="E4" s="9"/>
    </row>
    <row r="5" spans="2:5" ht="15" customHeight="1" thickBot="1">
      <c r="B5" s="188"/>
      <c r="C5" s="188"/>
      <c r="D5" s="188"/>
      <c r="E5" s="188"/>
    </row>
    <row r="6" spans="2:6" s="40" customFormat="1" ht="28.5">
      <c r="B6" s="189"/>
      <c r="C6" s="190"/>
      <c r="D6" s="191"/>
      <c r="E6" s="349" t="s">
        <v>512</v>
      </c>
      <c r="F6" s="561" t="s">
        <v>1296</v>
      </c>
    </row>
    <row r="7" spans="2:6" s="40" customFormat="1" ht="15" customHeight="1" thickBot="1">
      <c r="B7" s="134" t="s">
        <v>11</v>
      </c>
      <c r="C7" s="135" t="s">
        <v>12</v>
      </c>
      <c r="D7" s="135" t="s">
        <v>13</v>
      </c>
      <c r="E7" s="350" t="s">
        <v>14</v>
      </c>
      <c r="F7" s="562"/>
    </row>
    <row r="8" spans="2:6" s="40" customFormat="1" ht="30" customHeight="1" thickBot="1">
      <c r="B8" s="563" t="s">
        <v>513</v>
      </c>
      <c r="C8" s="564"/>
      <c r="D8" s="564"/>
      <c r="E8" s="564"/>
      <c r="F8" s="565"/>
    </row>
    <row r="9" spans="2:6" s="40" customFormat="1" ht="30" customHeight="1">
      <c r="B9" s="558" t="s">
        <v>514</v>
      </c>
      <c r="C9" s="559"/>
      <c r="D9" s="559"/>
      <c r="E9" s="559"/>
      <c r="F9" s="560"/>
    </row>
    <row r="10" spans="2:6" s="40" customFormat="1" ht="30" customHeight="1">
      <c r="B10" s="137" t="s">
        <v>14</v>
      </c>
      <c r="C10" s="138" t="s">
        <v>30</v>
      </c>
      <c r="D10" s="351" t="s">
        <v>550</v>
      </c>
      <c r="E10" s="353">
        <f>E33</f>
        <v>0</v>
      </c>
      <c r="F10" s="354" t="s">
        <v>1271</v>
      </c>
    </row>
    <row r="11" spans="2:6" s="40" customFormat="1" ht="30" customHeight="1">
      <c r="B11" s="137" t="s">
        <v>15</v>
      </c>
      <c r="C11" s="138" t="s">
        <v>130</v>
      </c>
      <c r="D11" s="237" t="s">
        <v>551</v>
      </c>
      <c r="E11" s="353">
        <f>E42</f>
        <v>0</v>
      </c>
      <c r="F11" s="354" t="s">
        <v>1272</v>
      </c>
    </row>
    <row r="12" spans="2:6" s="40" customFormat="1" ht="30" customHeight="1" thickBot="1">
      <c r="B12" s="140" t="s">
        <v>16</v>
      </c>
      <c r="C12" s="141" t="s">
        <v>132</v>
      </c>
      <c r="D12" s="352" t="s">
        <v>552</v>
      </c>
      <c r="E12" s="142">
        <f>IF(ISERROR(E10/E11),"",E10/E11)</f>
      </c>
      <c r="F12" s="336" t="s">
        <v>1273</v>
      </c>
    </row>
    <row r="13" spans="2:6" s="40" customFormat="1" ht="30" customHeight="1">
      <c r="B13" s="558" t="s">
        <v>515</v>
      </c>
      <c r="C13" s="559"/>
      <c r="D13" s="559"/>
      <c r="E13" s="559"/>
      <c r="F13" s="560"/>
    </row>
    <row r="14" spans="2:6" s="40" customFormat="1" ht="30" customHeight="1">
      <c r="B14" s="137" t="s">
        <v>17</v>
      </c>
      <c r="C14" s="138" t="s">
        <v>135</v>
      </c>
      <c r="D14" s="162" t="s">
        <v>516</v>
      </c>
      <c r="E14" s="139">
        <f>'72'!H10</f>
        <v>0</v>
      </c>
      <c r="F14" s="354" t="s">
        <v>1274</v>
      </c>
    </row>
    <row r="15" spans="2:6" s="40" customFormat="1" ht="30" customHeight="1">
      <c r="B15" s="137" t="s">
        <v>18</v>
      </c>
      <c r="C15" s="138" t="s">
        <v>400</v>
      </c>
      <c r="D15" s="162" t="s">
        <v>517</v>
      </c>
      <c r="E15" s="139">
        <f>SUM('74'!P41:R41)+SUM('74'!P61:R61)-SUM('74'!P91:R91)+SUM('75'!H13,'75'!H30,'75'!H47,'75'!H64,'75'!H81,'75'!H98,'75'!H115,'75'!H132,'75'!H149,'75'!H166,'75'!H183,'75'!H200,'75'!H217,'75'!H234,'75'!H251,'75'!H268,-'75'!H286,'72'!H23)</f>
        <v>0</v>
      </c>
      <c r="F15" s="354" t="s">
        <v>1297</v>
      </c>
    </row>
    <row r="16" spans="2:6" s="40" customFormat="1" ht="30" customHeight="1">
      <c r="B16" s="137" t="s">
        <v>19</v>
      </c>
      <c r="C16" s="138" t="s">
        <v>401</v>
      </c>
      <c r="D16" s="162" t="s">
        <v>518</v>
      </c>
      <c r="E16" s="139">
        <f>+'73'!G106+'73'!G122-'73'!G156+'75'!F13+'75'!F15+'75'!F17+'75'!F19+'75'!F21+'75'!F23+'75'!F25+'75'!F27+'75'!F149+'75'!F151+'75'!F153+'75'!F155+'75'!F157+'75'!F159+'75'!F161+'75'!F163-'75'!F290</f>
        <v>0</v>
      </c>
      <c r="F16" s="354" t="s">
        <v>1298</v>
      </c>
    </row>
    <row r="17" spans="2:6" s="40" customFormat="1" ht="30" customHeight="1">
      <c r="B17" s="137" t="s">
        <v>20</v>
      </c>
      <c r="C17" s="138" t="s">
        <v>410</v>
      </c>
      <c r="D17" s="162" t="s">
        <v>519</v>
      </c>
      <c r="E17" s="139">
        <f>+'73'!E103-'73'!E156-'73'!E157-'73'!E158-'73'!E159-'73'!E160</f>
        <v>0</v>
      </c>
      <c r="F17" s="354" t="s">
        <v>1275</v>
      </c>
    </row>
    <row r="18" spans="2:6" s="40" customFormat="1" ht="30" customHeight="1">
      <c r="B18" s="137" t="s">
        <v>21</v>
      </c>
      <c r="C18" s="138" t="s">
        <v>416</v>
      </c>
      <c r="D18" s="162" t="s">
        <v>520</v>
      </c>
      <c r="E18" s="139">
        <f>+'74'!F37+'74'!G37+'74'!H37-'74'!F54-'74'!G54-'74'!H54-'74'!F74-'74'!G74-'74'!H74-SUM('74'!F91:H95)</f>
        <v>0</v>
      </c>
      <c r="F18" s="354" t="s">
        <v>1276</v>
      </c>
    </row>
    <row r="19" spans="2:6" s="40" customFormat="1" ht="30" customHeight="1" thickBot="1">
      <c r="B19" s="137" t="s">
        <v>1309</v>
      </c>
      <c r="C19" s="361" t="s">
        <v>418</v>
      </c>
      <c r="D19" s="362" t="s">
        <v>1252</v>
      </c>
      <c r="E19" s="363">
        <f>+E14-E15+E16-E17+E18</f>
        <v>0</v>
      </c>
      <c r="F19" s="337" t="s">
        <v>1277</v>
      </c>
    </row>
    <row r="20" spans="2:6" s="40" customFormat="1" ht="30" customHeight="1">
      <c r="B20" s="137" t="s">
        <v>23</v>
      </c>
      <c r="C20" s="358" t="s">
        <v>420</v>
      </c>
      <c r="D20" s="359" t="s">
        <v>521</v>
      </c>
      <c r="E20" s="348">
        <f>'72'!H25</f>
        <v>0</v>
      </c>
      <c r="F20" s="335" t="s">
        <v>1278</v>
      </c>
    </row>
    <row r="21" spans="2:6" s="40" customFormat="1" ht="30" customHeight="1">
      <c r="B21" s="137" t="s">
        <v>24</v>
      </c>
      <c r="C21" s="138" t="s">
        <v>421</v>
      </c>
      <c r="D21" s="162" t="s">
        <v>522</v>
      </c>
      <c r="E21" s="139">
        <f>+SUM('74'!P43:R43)+SUM('74'!P63:R63)-SUM('74'!P92:R92)+SUM('75'!H15,'75'!H32,'75'!H49,'75'!H66,'75'!H83,'75'!H100,'75'!H117,'75'!H134,'75'!H151,'75'!H168,'75'!H185,'75'!H202,'75'!H219,'75'!H236,'75'!H253,'75'!H270,-'75'!H287,'72'!H28)</f>
        <v>0</v>
      </c>
      <c r="F21" s="354" t="s">
        <v>1299</v>
      </c>
    </row>
    <row r="22" spans="2:6" s="40" customFormat="1" ht="30" customHeight="1">
      <c r="B22" s="137" t="s">
        <v>25</v>
      </c>
      <c r="C22" s="138" t="s">
        <v>431</v>
      </c>
      <c r="D22" s="162" t="s">
        <v>523</v>
      </c>
      <c r="E22" s="139">
        <f>+'73'!G108+'73'!G124-'73'!G157+'75'!F30+'75'!F32+'75'!F34+'75'!F36+'75'!F38+'75'!F40+'75'!F42+'75'!F44+'75'!F166+'75'!F168+'75'!F170+'75'!F172+'75'!F174+'75'!F176+'75'!F178+'75'!F180-'75'!F291</f>
        <v>0</v>
      </c>
      <c r="F22" s="354" t="s">
        <v>1300</v>
      </c>
    </row>
    <row r="23" spans="2:6" s="40" customFormat="1" ht="30" customHeight="1" thickBot="1">
      <c r="B23" s="137" t="s">
        <v>1310</v>
      </c>
      <c r="C23" s="361" t="s">
        <v>433</v>
      </c>
      <c r="D23" s="362" t="s">
        <v>1253</v>
      </c>
      <c r="E23" s="363">
        <f>+E20-E21+E22</f>
        <v>0</v>
      </c>
      <c r="F23" s="337" t="s">
        <v>1279</v>
      </c>
    </row>
    <row r="24" spans="2:6" s="40" customFormat="1" ht="30" customHeight="1">
      <c r="B24" s="137" t="s">
        <v>29</v>
      </c>
      <c r="C24" s="358" t="s">
        <v>435</v>
      </c>
      <c r="D24" s="162" t="s">
        <v>524</v>
      </c>
      <c r="E24" s="348">
        <f>'72'!H30</f>
        <v>0</v>
      </c>
      <c r="F24" s="335" t="s">
        <v>1280</v>
      </c>
    </row>
    <row r="25" spans="2:6" s="40" customFormat="1" ht="30" customHeight="1">
      <c r="B25" s="137" t="s">
        <v>57</v>
      </c>
      <c r="C25" s="138" t="s">
        <v>540</v>
      </c>
      <c r="D25" s="162" t="s">
        <v>525</v>
      </c>
      <c r="E25" s="139">
        <f>SUM('74'!P45:R45)+SUM('74'!P65:R65)-SUM('74'!P93:R93)+SUM('75'!H17,'75'!H34,'75'!H51,'75'!H68,'75'!H85,'75'!H102,'75'!H119,'75'!H136,'75'!H153,'75'!H170,'75'!H187,'75'!H204,'75'!H221,'75'!H238,'75'!H255,'75'!H272,-'75'!H288,'72'!H37)</f>
        <v>0</v>
      </c>
      <c r="F25" s="354" t="s">
        <v>1301</v>
      </c>
    </row>
    <row r="26" spans="2:6" s="40" customFormat="1" ht="30" customHeight="1">
      <c r="B26" s="137" t="s">
        <v>59</v>
      </c>
      <c r="C26" s="138" t="s">
        <v>1263</v>
      </c>
      <c r="D26" s="162" t="s">
        <v>526</v>
      </c>
      <c r="E26" s="139">
        <f>+'73'!G110+'73'!G126-'73'!G158+'75'!F47+'75'!F49+'75'!F51+'75'!F53+'75'!F55+'75'!F57+'75'!F59+'75'!F61+'75'!F183+'75'!F185+'75'!F187+'75'!F189+'75'!F191+'75'!F193+'75'!F195+'75'!F197-'75'!F292</f>
        <v>0</v>
      </c>
      <c r="F26" s="354" t="s">
        <v>1302</v>
      </c>
    </row>
    <row r="27" spans="2:6" s="40" customFormat="1" ht="30" customHeight="1" thickBot="1">
      <c r="B27" s="137" t="s">
        <v>1311</v>
      </c>
      <c r="C27" s="361" t="s">
        <v>1264</v>
      </c>
      <c r="D27" s="362" t="s">
        <v>1254</v>
      </c>
      <c r="E27" s="363">
        <f>+E24-E25+E26</f>
        <v>0</v>
      </c>
      <c r="F27" s="337" t="s">
        <v>1281</v>
      </c>
    </row>
    <row r="28" spans="2:6" s="40" customFormat="1" ht="30" customHeight="1">
      <c r="B28" s="137" t="s">
        <v>71</v>
      </c>
      <c r="C28" s="358" t="s">
        <v>1265</v>
      </c>
      <c r="D28" s="162" t="s">
        <v>527</v>
      </c>
      <c r="E28" s="348">
        <f>'72'!H38</f>
        <v>0</v>
      </c>
      <c r="F28" s="335" t="s">
        <v>1282</v>
      </c>
    </row>
    <row r="29" spans="2:6" s="40" customFormat="1" ht="30" customHeight="1">
      <c r="B29" s="137" t="s">
        <v>73</v>
      </c>
      <c r="C29" s="138" t="s">
        <v>1266</v>
      </c>
      <c r="D29" s="162" t="s">
        <v>528</v>
      </c>
      <c r="E29" s="139">
        <f>SUM('74'!P47:R47)+SUM('74'!P49:R49)+SUM('74'!P51:R51)+SUM('74'!P53:R53)+SUM('74'!P67:R67)+SUM('74'!P69:R69)+SUM('74'!P71:R71)+SUM('74'!P73:R73)-SUM('74'!P94:R94)+'75'!H19+'75'!H21+'75'!H23+'75'!H25+'75'!H36+'75'!H38+'75'!H40+'75'!H42+'75'!H53+'75'!H55+'75'!H57+'75'!H59+'75'!H70+'75'!H72+'75'!H74+'75'!H76+'75'!H87+'75'!H89+'75'!H91+'75'!H93+'75'!H104+'75'!H106+'75'!H108+'75'!H110+'75'!H121+'75'!H123+'75'!H125+'75'!H127+'75'!H138+'75'!H140+'75'!H142+'75'!H144+'75'!H155+'75'!H157+'75'!H159+'75'!H161+'75'!H172+'75'!H174+'75'!H176+'75'!H178+'75'!H189+'75'!H191+'75'!H193+'75'!H195+'75'!H206+'75'!H208+'75'!H210+'75'!H212+'75'!H223+'75'!H225+'75'!H227+'75'!H229+'75'!H240+'75'!H242+'75'!H244+'75'!H246+'75'!H257+'75'!H259+'75'!H261+'75'!H263+'75'!H274+'75'!H276+'75'!H278+'75'!H280-'75'!H289+'72'!H54</f>
        <v>0</v>
      </c>
      <c r="F29" s="354" t="s">
        <v>1303</v>
      </c>
    </row>
    <row r="30" spans="2:6" s="40" customFormat="1" ht="30" customHeight="1">
      <c r="B30" s="137" t="s">
        <v>75</v>
      </c>
      <c r="C30" s="138" t="s">
        <v>554</v>
      </c>
      <c r="D30" s="162" t="s">
        <v>529</v>
      </c>
      <c r="E30" s="139">
        <f>+'73'!G112+'73'!G114+'73'!G116+'73'!G118+'73'!G128+'73'!G130+'73'!G132+'73'!G134-'73'!G159+'75'!F64+'75'!F66+'75'!F68+'75'!F70+'75'!F72+'75'!F74+'75'!F76+'75'!F78+'75'!F81+'75'!F83+'75'!F85+'75'!F87+'75'!F89+'75'!F91+'75'!F93+'75'!F95+'75'!F98+'75'!F100+'75'!F102+'75'!F104+'75'!F106+'75'!F108+'75'!F110+'75'!F112+'75'!F115+'75'!F117+'75'!F119+'75'!F121+'75'!F123+'75'!F125+'75'!F127+'75'!F129+'75'!F200+'75'!F202+'75'!F204+'75'!F206+'75'!F208+'75'!F210+'75'!F212+'75'!F214+'75'!F217+'75'!F219+'75'!F221+'75'!F223+'75'!F225+'75'!F227+'75'!F229+'75'!F231+'75'!F234+'75'!F236+'75'!F238+'75'!F240+'75'!F242+'75'!F244+'75'!F246+'75'!F248+'75'!F251+'75'!F253+'75'!F255+'75'!F257+'75'!F259+'75'!F261+'75'!F263+'75'!F265-'75'!F293</f>
        <v>0</v>
      </c>
      <c r="F30" s="354" t="s">
        <v>1304</v>
      </c>
    </row>
    <row r="31" spans="2:6" s="40" customFormat="1" ht="30" customHeight="1" thickBot="1">
      <c r="B31" s="137" t="s">
        <v>1312</v>
      </c>
      <c r="C31" s="361" t="s">
        <v>555</v>
      </c>
      <c r="D31" s="362" t="s">
        <v>1255</v>
      </c>
      <c r="E31" s="363">
        <f>+E28-E29+E30</f>
        <v>0</v>
      </c>
      <c r="F31" s="337" t="s">
        <v>1283</v>
      </c>
    </row>
    <row r="32" spans="2:6" s="40" customFormat="1" ht="30" customHeight="1" thickBot="1">
      <c r="B32" s="137" t="s">
        <v>82</v>
      </c>
      <c r="C32" s="365" t="s">
        <v>1267</v>
      </c>
      <c r="D32" s="366" t="s">
        <v>530</v>
      </c>
      <c r="E32" s="367">
        <f>+(E19+E23+E27+E31)-MIN(E19+E23+E27+E31,100/30*E19,100/60*(E19+E23),100/85*(E19+E23+E27))</f>
        <v>0</v>
      </c>
      <c r="F32" s="338" t="s">
        <v>1285</v>
      </c>
    </row>
    <row r="33" spans="2:6" s="40" customFormat="1" ht="30" customHeight="1" thickBot="1">
      <c r="B33" s="368" t="s">
        <v>85</v>
      </c>
      <c r="C33" s="369" t="s">
        <v>1268</v>
      </c>
      <c r="D33" s="370" t="s">
        <v>550</v>
      </c>
      <c r="E33" s="371">
        <f>+(E14+E20+E24+E28)-MIN(E14+E20+E24+E28,E32)</f>
        <v>0</v>
      </c>
      <c r="F33" s="372" t="s">
        <v>1284</v>
      </c>
    </row>
    <row r="34" spans="2:6" ht="30" customHeight="1">
      <c r="B34" s="558" t="s">
        <v>531</v>
      </c>
      <c r="C34" s="559"/>
      <c r="D34" s="559"/>
      <c r="E34" s="559"/>
      <c r="F34" s="560"/>
    </row>
    <row r="35" spans="2:6" ht="30" customHeight="1">
      <c r="B35" s="137" t="s">
        <v>88</v>
      </c>
      <c r="C35" s="138" t="s">
        <v>1258</v>
      </c>
      <c r="D35" s="163" t="s">
        <v>532</v>
      </c>
      <c r="E35" s="348">
        <f>'73'!J9</f>
        <v>0</v>
      </c>
      <c r="F35" s="354" t="s">
        <v>1287</v>
      </c>
    </row>
    <row r="36" spans="2:6" ht="65.25" customHeight="1">
      <c r="B36" s="136" t="s">
        <v>91</v>
      </c>
      <c r="C36" s="138" t="s">
        <v>1259</v>
      </c>
      <c r="D36" s="163" t="s">
        <v>533</v>
      </c>
      <c r="E36" s="139">
        <f>'74'!U12</f>
        <v>0</v>
      </c>
      <c r="F36" s="354" t="s">
        <v>1288</v>
      </c>
    </row>
    <row r="37" spans="2:6" ht="30" customHeight="1">
      <c r="B37" s="137" t="s">
        <v>94</v>
      </c>
      <c r="C37" s="138" t="s">
        <v>556</v>
      </c>
      <c r="D37" s="163" t="s">
        <v>534</v>
      </c>
      <c r="E37" s="139">
        <f>'74'!T12</f>
        <v>0</v>
      </c>
      <c r="F37" s="354" t="s">
        <v>1289</v>
      </c>
    </row>
    <row r="38" spans="2:6" ht="30" customHeight="1">
      <c r="B38" s="136" t="s">
        <v>97</v>
      </c>
      <c r="C38" s="138" t="s">
        <v>557</v>
      </c>
      <c r="D38" s="163" t="s">
        <v>535</v>
      </c>
      <c r="E38" s="139">
        <f>'74'!S12</f>
        <v>0</v>
      </c>
      <c r="F38" s="354" t="s">
        <v>1290</v>
      </c>
    </row>
    <row r="39" spans="2:6" ht="30" customHeight="1">
      <c r="B39" s="137" t="s">
        <v>100</v>
      </c>
      <c r="C39" s="138" t="s">
        <v>1260</v>
      </c>
      <c r="D39" s="163" t="s">
        <v>536</v>
      </c>
      <c r="E39" s="139">
        <f>MIN(E35:E36)</f>
        <v>0</v>
      </c>
      <c r="F39" s="354" t="s">
        <v>1291</v>
      </c>
    </row>
    <row r="40" spans="2:6" ht="30" customHeight="1">
      <c r="B40" s="137" t="s">
        <v>103</v>
      </c>
      <c r="C40" s="138" t="s">
        <v>1261</v>
      </c>
      <c r="D40" s="163" t="s">
        <v>537</v>
      </c>
      <c r="E40" s="139">
        <f>MIN(E37,0.9*MAX(E35-E36,0))</f>
        <v>0</v>
      </c>
      <c r="F40" s="354" t="s">
        <v>1292</v>
      </c>
    </row>
    <row r="41" spans="2:6" ht="30" customHeight="1" thickBot="1">
      <c r="B41" s="360" t="s">
        <v>106</v>
      </c>
      <c r="C41" s="361" t="s">
        <v>1262</v>
      </c>
      <c r="D41" s="373" t="s">
        <v>538</v>
      </c>
      <c r="E41" s="363">
        <f>MIN(E38,0.75*MAX(E35-E36-E37/0.9,0))</f>
        <v>0</v>
      </c>
      <c r="F41" s="337" t="s">
        <v>1293</v>
      </c>
    </row>
    <row r="42" spans="2:6" ht="30" customHeight="1" thickBot="1">
      <c r="B42" s="368" t="s">
        <v>109</v>
      </c>
      <c r="C42" s="369" t="s">
        <v>1257</v>
      </c>
      <c r="D42" s="370" t="s">
        <v>551</v>
      </c>
      <c r="E42" s="371">
        <f>E35-E39-E40-E41</f>
        <v>0</v>
      </c>
      <c r="F42" s="372" t="s">
        <v>1294</v>
      </c>
    </row>
    <row r="43" spans="2:6" ht="30" customHeight="1">
      <c r="B43" s="558" t="s">
        <v>539</v>
      </c>
      <c r="C43" s="559"/>
      <c r="D43" s="559"/>
      <c r="E43" s="559"/>
      <c r="F43" s="560"/>
    </row>
    <row r="44" spans="2:6" ht="30" customHeight="1" thickBot="1">
      <c r="B44" s="143" t="s">
        <v>112</v>
      </c>
      <c r="C44" s="374" t="s">
        <v>1256</v>
      </c>
      <c r="D44" s="364" t="s">
        <v>553</v>
      </c>
      <c r="E44" s="375"/>
      <c r="F44" s="357"/>
    </row>
    <row r="45" spans="2:5" ht="14.25">
      <c r="B45" s="376"/>
      <c r="C45" s="187"/>
      <c r="E45" s="40"/>
    </row>
    <row r="46" ht="14.25">
      <c r="E46" s="40"/>
    </row>
    <row r="47" ht="14.25">
      <c r="E47" s="40"/>
    </row>
    <row r="48" ht="14.25">
      <c r="E48" s="40"/>
    </row>
    <row r="49" ht="14.25">
      <c r="E49" s="40"/>
    </row>
    <row r="50" ht="14.25">
      <c r="E50" s="40"/>
    </row>
    <row r="51" ht="14.25">
      <c r="E51" s="40"/>
    </row>
    <row r="52" ht="14.25">
      <c r="E52" s="40"/>
    </row>
  </sheetData>
  <sheetProtection/>
  <mergeCells count="7">
    <mergeCell ref="B43:F43"/>
    <mergeCell ref="F6:F7"/>
    <mergeCell ref="B8:F8"/>
    <mergeCell ref="B9:F9"/>
    <mergeCell ref="B2:F2"/>
    <mergeCell ref="B13:F13"/>
    <mergeCell ref="B34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="75" zoomScaleNormal="75" zoomScaleSheetLayoutView="110" workbookViewId="0" topLeftCell="A1">
      <selection activeCell="C16" sqref="C16"/>
    </sheetView>
  </sheetViews>
  <sheetFormatPr defaultColWidth="11.421875" defaultRowHeight="15"/>
  <cols>
    <col min="1" max="1" width="11.421875" style="199" customWidth="1"/>
    <col min="2" max="2" width="15.140625" style="199" customWidth="1"/>
    <col min="3" max="3" width="100.421875" style="199" customWidth="1"/>
    <col min="4" max="4" width="29.00390625" style="199" customWidth="1"/>
    <col min="5" max="5" width="44.57421875" style="199" customWidth="1"/>
    <col min="6" max="6" width="17.28125" style="199" customWidth="1"/>
    <col min="7" max="7" width="16.8515625" style="199" customWidth="1"/>
    <col min="8" max="16384" width="11.421875" style="199" customWidth="1"/>
  </cols>
  <sheetData>
    <row r="1" spans="1:5" ht="15" thickBot="1">
      <c r="A1" s="196"/>
      <c r="B1" s="196"/>
      <c r="C1" s="197"/>
      <c r="D1" s="197"/>
      <c r="E1" s="198"/>
    </row>
    <row r="2" spans="2:7" ht="27.75" customHeight="1" thickBot="1">
      <c r="B2" s="428" t="s">
        <v>943</v>
      </c>
      <c r="C2" s="566"/>
      <c r="D2" s="566"/>
      <c r="E2" s="566"/>
      <c r="F2" s="566"/>
      <c r="G2" s="567"/>
    </row>
    <row r="3" spans="2:7" s="200" customFormat="1" ht="27.75" customHeight="1" thickBot="1">
      <c r="B3" s="290"/>
      <c r="C3" s="290"/>
      <c r="D3" s="290"/>
      <c r="E3" s="290"/>
      <c r="F3" s="84"/>
      <c r="G3" s="84"/>
    </row>
    <row r="4" spans="1:7" ht="28.5">
      <c r="A4" s="196"/>
      <c r="B4" s="412" t="s">
        <v>948</v>
      </c>
      <c r="C4" s="413" t="s">
        <v>938</v>
      </c>
      <c r="D4" s="414" t="s">
        <v>941</v>
      </c>
      <c r="E4" s="415" t="s">
        <v>939</v>
      </c>
      <c r="F4" s="415" t="s">
        <v>940</v>
      </c>
      <c r="G4" s="340" t="s">
        <v>924</v>
      </c>
    </row>
    <row r="5" spans="1:7" ht="14.25">
      <c r="A5" s="196"/>
      <c r="B5" s="416" t="s">
        <v>949</v>
      </c>
      <c r="C5" s="291" t="s">
        <v>14</v>
      </c>
      <c r="D5" s="291" t="s">
        <v>15</v>
      </c>
      <c r="E5" s="292" t="s">
        <v>16</v>
      </c>
      <c r="F5" s="292" t="s">
        <v>17</v>
      </c>
      <c r="G5" s="417" t="s">
        <v>18</v>
      </c>
    </row>
    <row r="6" spans="2:7" ht="15" thickBot="1">
      <c r="B6" s="418"/>
      <c r="C6" s="419"/>
      <c r="D6" s="419"/>
      <c r="E6" s="420"/>
      <c r="F6" s="419"/>
      <c r="G6" s="42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</dc:creator>
  <cp:keywords/>
  <dc:description/>
  <cp:lastModifiedBy>Teresa Bento</cp:lastModifiedBy>
  <cp:lastPrinted>2020-03-26T16:36:39Z</cp:lastPrinted>
  <dcterms:created xsi:type="dcterms:W3CDTF">2015-02-27T14:56:29Z</dcterms:created>
  <dcterms:modified xsi:type="dcterms:W3CDTF">2020-04-28T14:09:18Z</dcterms:modified>
  <cp:category/>
  <cp:version/>
  <cp:contentType/>
  <cp:contentStatus/>
</cp:coreProperties>
</file>