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O:\Bvh_h000\Cfr_h006\Bof_510k\Fic_0aub\1_Data\Interne_Werking\B. Capital Management\17_Resolution and recovery\B. Guidelines\MREL\Daisy chains\"/>
    </mc:Choice>
  </mc:AlternateContent>
  <xr:revisionPtr revIDLastSave="0" documentId="13_ncr:1_{433AC16A-D39A-494A-91CD-4F6D826C4783}" xr6:coauthVersionLast="45" xr6:coauthVersionMax="45" xr10:uidLastSave="{00000000-0000-0000-0000-000000000000}"/>
  <bookViews>
    <workbookView xWindow="-110" yWindow="-110" windowWidth="25820" windowHeight="14020" xr2:uid="{580B7771-2246-4A1E-9968-ABB3918AFBC7}"/>
  </bookViews>
  <sheets>
    <sheet name="KBC example" sheetId="1" r:id="rId1"/>
  </sheets>
  <externalReferences>
    <externalReference r:id="rId2"/>
  </externalReference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0">'KBC example'!$B$2:$R$86</definedName>
  </definedNames>
  <calcPr calcId="191029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82" i="1" l="1"/>
  <c r="H76" i="1"/>
  <c r="H77" i="1"/>
  <c r="D83" i="1"/>
  <c r="D80" i="1"/>
  <c r="H80" i="1"/>
  <c r="D85" i="1"/>
  <c r="D47" i="1"/>
  <c r="D52" i="1"/>
  <c r="H47" i="1"/>
  <c r="H60" i="1"/>
  <c r="H48" i="1"/>
  <c r="H61" i="1"/>
  <c r="D61" i="1"/>
  <c r="D62" i="1"/>
  <c r="D63" i="1"/>
  <c r="D64" i="1"/>
  <c r="H64" i="1"/>
  <c r="M60" i="1"/>
  <c r="M76" i="1"/>
  <c r="M47" i="1"/>
  <c r="M52" i="1"/>
  <c r="Q47" i="1"/>
  <c r="Q60" i="1"/>
  <c r="Q48" i="1"/>
  <c r="Q61" i="1"/>
  <c r="Q76" i="1"/>
  <c r="M61" i="1"/>
  <c r="Q77" i="1"/>
  <c r="M62" i="1"/>
  <c r="M67" i="1"/>
  <c r="Q78" i="1"/>
  <c r="M63" i="1"/>
  <c r="M64" i="1"/>
  <c r="Q64" i="1"/>
  <c r="M71" i="1"/>
  <c r="M70" i="1"/>
  <c r="M53" i="1"/>
  <c r="M50" i="1"/>
  <c r="Q50" i="1"/>
  <c r="M55" i="1"/>
  <c r="M40" i="1"/>
  <c r="Q40" i="1"/>
  <c r="Q27" i="1"/>
  <c r="M41" i="1"/>
  <c r="Q41" i="1"/>
  <c r="Q28" i="1"/>
  <c r="M33" i="1"/>
  <c r="M27" i="1"/>
  <c r="M30" i="1"/>
  <c r="Q30" i="1"/>
  <c r="M35" i="1"/>
  <c r="M83" i="1"/>
  <c r="Q80" i="1"/>
  <c r="M85" i="1"/>
  <c r="D53" i="1"/>
  <c r="D50" i="1"/>
  <c r="H50" i="1"/>
  <c r="D55" i="1"/>
  <c r="P79" i="1"/>
  <c r="P78" i="1"/>
  <c r="P77" i="1"/>
  <c r="P76" i="1"/>
  <c r="L76" i="1"/>
  <c r="M32" i="1"/>
  <c r="M82" i="1"/>
  <c r="M80" i="1"/>
  <c r="D84" i="1"/>
  <c r="D54" i="1"/>
  <c r="H79" i="1"/>
  <c r="M69" i="1"/>
  <c r="M54" i="1"/>
  <c r="M84" i="1"/>
  <c r="Q79" i="1"/>
  <c r="M66" i="1"/>
  <c r="M68" i="1"/>
  <c r="M34" i="1"/>
  <c r="M42" i="1"/>
  <c r="Q42" i="1"/>
  <c r="H63" i="1"/>
  <c r="H49" i="1"/>
  <c r="Q63" i="1"/>
  <c r="Q49" i="1"/>
  <c r="Q29" i="1"/>
</calcChain>
</file>

<file path=xl/sharedStrings.xml><?xml version="1.0" encoding="utf-8"?>
<sst xmlns="http://schemas.openxmlformats.org/spreadsheetml/2006/main" count="119" uniqueCount="55">
  <si>
    <t>Loans (50%)</t>
  </si>
  <si>
    <t>RWA</t>
  </si>
  <si>
    <t>Funding (external)</t>
  </si>
  <si>
    <r>
      <t xml:space="preserve">Loans </t>
    </r>
    <r>
      <rPr>
        <sz val="9"/>
        <color theme="1"/>
        <rFont val="Calibri"/>
        <family val="2"/>
        <scheme val="minor"/>
      </rPr>
      <t>(50%)</t>
    </r>
  </si>
  <si>
    <r>
      <t xml:space="preserve">Equity subs. </t>
    </r>
    <r>
      <rPr>
        <sz val="9"/>
        <color theme="1"/>
        <rFont val="Calibri"/>
        <family val="2"/>
        <scheme val="minor"/>
      </rPr>
      <t>(deducted)</t>
    </r>
  </si>
  <si>
    <r>
      <t xml:space="preserve">Equity subs. </t>
    </r>
    <r>
      <rPr>
        <sz val="9"/>
        <color theme="1"/>
        <rFont val="Calibri"/>
        <family val="2"/>
        <scheme val="minor"/>
      </rPr>
      <t>(370%)</t>
    </r>
  </si>
  <si>
    <r>
      <t xml:space="preserve">MREL subsidiary </t>
    </r>
    <r>
      <rPr>
        <sz val="9"/>
        <color theme="1"/>
        <rFont val="Calibri"/>
        <family val="2"/>
        <scheme val="minor"/>
      </rPr>
      <t>(70%)</t>
    </r>
  </si>
  <si>
    <t>Parent (consolidated)</t>
  </si>
  <si>
    <t>MREL (external)</t>
  </si>
  <si>
    <r>
      <t xml:space="preserve">Funding subsidiary </t>
    </r>
    <r>
      <rPr>
        <sz val="9"/>
        <color theme="1"/>
        <rFont val="Calibri"/>
        <family val="2"/>
        <scheme val="minor"/>
      </rPr>
      <t>(50%)</t>
    </r>
  </si>
  <si>
    <t>OpCo resolution strategy</t>
  </si>
  <si>
    <t>HoldCo resolution strategy</t>
  </si>
  <si>
    <t>Intermediate entity</t>
  </si>
  <si>
    <t>MREL (from HoldCo)</t>
  </si>
  <si>
    <t>= 1000 x 50%</t>
  </si>
  <si>
    <t>MREL</t>
  </si>
  <si>
    <t>= 75 + 50</t>
  </si>
  <si>
    <t>MREL as % RWA</t>
  </si>
  <si>
    <t xml:space="preserve">= 125 / 500 </t>
  </si>
  <si>
    <t>= 300 + 200</t>
  </si>
  <si>
    <t xml:space="preserve">= 500 / 2000 </t>
  </si>
  <si>
    <t>= 3000x50% + 375x50%</t>
  </si>
  <si>
    <t>= 300 + 200 - 75 - 50</t>
  </si>
  <si>
    <t>= 375 / 1688</t>
  </si>
  <si>
    <t>= 4000 x 50%</t>
  </si>
  <si>
    <t xml:space="preserve">Total </t>
  </si>
  <si>
    <t>Holding company (consolidated)</t>
  </si>
  <si>
    <t>CET1 (external)</t>
  </si>
  <si>
    <t>CET1 (from HoldCo)</t>
  </si>
  <si>
    <t>CET1 (from parent)</t>
  </si>
  <si>
    <t>MREL (from parent)</t>
  </si>
  <si>
    <t>Funding (from parent)</t>
  </si>
  <si>
    <t>Equity interm. entity</t>
  </si>
  <si>
    <t>MREL interm. entity</t>
  </si>
  <si>
    <r>
      <t xml:space="preserve">MREL subs. </t>
    </r>
    <r>
      <rPr>
        <sz val="9"/>
        <color theme="1"/>
        <rFont val="Calibri"/>
        <family val="2"/>
        <scheme val="minor"/>
      </rPr>
      <t>(deducted)</t>
    </r>
  </si>
  <si>
    <r>
      <t xml:space="preserve">Funding sub. </t>
    </r>
    <r>
      <rPr>
        <sz val="9"/>
        <color theme="1"/>
        <rFont val="Calibri"/>
        <family val="2"/>
        <scheme val="minor"/>
      </rPr>
      <t>(50%)</t>
    </r>
  </si>
  <si>
    <t>= 375 / ( 3000 x 50%) =&gt; funding subs. @0% RWA</t>
  </si>
  <si>
    <t>MREL as % TLOF</t>
  </si>
  <si>
    <t>Total  (= TLOF)</t>
  </si>
  <si>
    <t xml:space="preserve">= 500 / 4000 </t>
  </si>
  <si>
    <t>= 375 / 3500</t>
  </si>
  <si>
    <t>= 375 / ( 3500 - 375 - 50 -75)</t>
  </si>
  <si>
    <t xml:space="preserve">= 125 / 1000 </t>
  </si>
  <si>
    <r>
      <t xml:space="preserve">MREL as % RWA </t>
    </r>
    <r>
      <rPr>
        <sz val="9"/>
        <rFont val="Calibri"/>
        <family val="2"/>
        <scheme val="minor"/>
      </rPr>
      <t>(adjusted)</t>
    </r>
  </si>
  <si>
    <r>
      <t xml:space="preserve">MREL as % TLOF </t>
    </r>
    <r>
      <rPr>
        <sz val="9"/>
        <rFont val="Calibri"/>
        <family val="2"/>
        <scheme val="minor"/>
      </rPr>
      <t>(adjusted)</t>
    </r>
  </si>
  <si>
    <t>DOUBLE COUNTING OF MREL FOR SUBSIDIARIES IN THE INTERMEDIATE ENTITY RELATED TO INTRAGROUP FUNDING: how does it work (high level)</t>
  </si>
  <si>
    <t>DOUBLE COUNTING OF MREL FOR SUBSIDIARIES IN THE INTERMEDIATE ENTITY RELATED TO INTRAGROUP FUNDING: illustrative example (figures)</t>
  </si>
  <si>
    <t>Parent (indivual basis)</t>
  </si>
  <si>
    <t>Parent (individual basis)</t>
  </si>
  <si>
    <t>Subsidiary (indivual basis)</t>
  </si>
  <si>
    <t>Holding company (indivual basis)</t>
  </si>
  <si>
    <t>No MREL requirement at individual basis</t>
  </si>
  <si>
    <r>
      <t xml:space="preserve">MREL as % RWA </t>
    </r>
    <r>
      <rPr>
        <b/>
        <sz val="9"/>
        <rFont val="Calibri"/>
        <family val="2"/>
        <scheme val="minor"/>
      </rPr>
      <t>(EBA)</t>
    </r>
  </si>
  <si>
    <r>
      <t>MREL as % TLOF</t>
    </r>
    <r>
      <rPr>
        <b/>
        <sz val="9"/>
        <rFont val="Calibri"/>
        <family val="2"/>
        <scheme val="minor"/>
      </rPr>
      <t xml:space="preserve"> (EBA)</t>
    </r>
  </si>
  <si>
    <t>Resolution entity (point of entry)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</si>
</sst>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00B050"/>
      <name val="Calibri"/>
      <family val="2"/>
      <scheme val="minor"/>
    </font>
    <font>
      <sz val="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9"/>
      <color theme="0" tint="-0.34998626667073579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/>
      <right/>
      <top style="dotted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Dashed">
        <color rgb="FF0070C0"/>
      </left>
      <right/>
      <top style="mediumDashed">
        <color rgb="FF0070C0"/>
      </top>
      <bottom/>
      <diagonal/>
    </border>
    <border>
      <left/>
      <right style="mediumDashed">
        <color rgb="FF0070C0"/>
      </right>
      <top style="mediumDashed">
        <color rgb="FF0070C0"/>
      </top>
      <bottom/>
      <diagonal/>
    </border>
    <border>
      <left style="mediumDashed">
        <color rgb="FF0070C0"/>
      </left>
      <right/>
      <top/>
      <bottom/>
      <diagonal/>
    </border>
    <border>
      <left/>
      <right style="mediumDashed">
        <color rgb="FF0070C0"/>
      </right>
      <top/>
      <bottom/>
      <diagonal/>
    </border>
    <border>
      <left style="mediumDashed">
        <color rgb="FF0070C0"/>
      </left>
      <right/>
      <top/>
      <bottom style="mediumDashed">
        <color rgb="FF0070C0"/>
      </bottom>
      <diagonal/>
    </border>
    <border>
      <left/>
      <right/>
      <top/>
      <bottom style="mediumDashed">
        <color rgb="FF0070C0"/>
      </bottom>
      <diagonal/>
    </border>
    <border>
      <left/>
      <right style="mediumDashed">
        <color rgb="FF0070C0"/>
      </right>
      <top/>
      <bottom style="mediumDashed">
        <color rgb="FF0070C0"/>
      </bottom>
      <diagonal/>
    </border>
    <border>
      <left style="mediumDashed">
        <color rgb="FF00B050"/>
      </left>
      <right/>
      <top style="mediumDashed">
        <color rgb="FF00B050"/>
      </top>
      <bottom/>
      <diagonal/>
    </border>
    <border>
      <left/>
      <right/>
      <top style="mediumDashed">
        <color rgb="FF00B050"/>
      </top>
      <bottom style="thin">
        <color indexed="64"/>
      </bottom>
      <diagonal/>
    </border>
    <border>
      <left/>
      <right style="mediumDashed">
        <color rgb="FF00B050"/>
      </right>
      <top style="mediumDashed">
        <color rgb="FF00B050"/>
      </top>
      <bottom/>
      <diagonal/>
    </border>
    <border>
      <left style="mediumDashed">
        <color rgb="FF00B050"/>
      </left>
      <right/>
      <top/>
      <bottom/>
      <diagonal/>
    </border>
    <border>
      <left/>
      <right style="mediumDashed">
        <color rgb="FF00B050"/>
      </right>
      <top/>
      <bottom/>
      <diagonal/>
    </border>
    <border>
      <left style="mediumDashed">
        <color rgb="FF00B050"/>
      </left>
      <right/>
      <top/>
      <bottom style="mediumDashed">
        <color rgb="FF00B050"/>
      </bottom>
      <diagonal/>
    </border>
    <border>
      <left/>
      <right/>
      <top/>
      <bottom style="mediumDashed">
        <color rgb="FF00B050"/>
      </bottom>
      <diagonal/>
    </border>
    <border>
      <left/>
      <right style="mediumDashed">
        <color rgb="FF00B050"/>
      </right>
      <top/>
      <bottom style="mediumDashed">
        <color rgb="FF00B050"/>
      </bottom>
      <diagonal/>
    </border>
    <border>
      <left/>
      <right/>
      <top style="mediumDashed">
        <color rgb="FF0070C0"/>
      </top>
      <bottom style="thin">
        <color indexed="64"/>
      </bottom>
      <diagonal/>
    </border>
    <border diagonalUp="1" diagonalDown="1">
      <left/>
      <right/>
      <top/>
      <bottom/>
      <diagonal style="thin">
        <color theme="0" tint="-0.499984740745262"/>
      </diagonal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0" applyFont="1"/>
    <xf numFmtId="3" fontId="0" fillId="0" borderId="0" xfId="0" applyNumberFormat="1"/>
    <xf numFmtId="0" fontId="0" fillId="0" borderId="1" xfId="0" applyBorder="1"/>
    <xf numFmtId="3" fontId="0" fillId="0" borderId="1" xfId="0" applyNumberFormat="1" applyBorder="1"/>
    <xf numFmtId="0" fontId="0" fillId="0" borderId="3" xfId="0" applyBorder="1"/>
    <xf numFmtId="0" fontId="0" fillId="0" borderId="4" xfId="0" applyBorder="1"/>
    <xf numFmtId="164" fontId="0" fillId="0" borderId="0" xfId="1" applyNumberFormat="1" applyFont="1"/>
    <xf numFmtId="0" fontId="5" fillId="2" borderId="0" xfId="0" applyFont="1" applyFill="1" applyAlignment="1">
      <alignment horizontal="centerContinuous"/>
    </xf>
    <xf numFmtId="0" fontId="6" fillId="2" borderId="0" xfId="0" applyFont="1" applyFill="1" applyAlignment="1">
      <alignment horizontal="centerContinuous"/>
    </xf>
    <xf numFmtId="3" fontId="0" fillId="0" borderId="0" xfId="0" applyNumberFormat="1" applyBorder="1"/>
    <xf numFmtId="0" fontId="0" fillId="0" borderId="0" xfId="0" applyBorder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left"/>
    </xf>
    <xf numFmtId="0" fontId="3" fillId="0" borderId="5" xfId="0" applyFont="1" applyBorder="1"/>
    <xf numFmtId="0" fontId="3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164" fontId="0" fillId="0" borderId="10" xfId="1" applyNumberFormat="1" applyFont="1" applyBorder="1"/>
    <xf numFmtId="0" fontId="0" fillId="0" borderId="10" xfId="0" applyBorder="1"/>
    <xf numFmtId="0" fontId="0" fillId="0" borderId="11" xfId="0" applyBorder="1"/>
    <xf numFmtId="0" fontId="3" fillId="0" borderId="12" xfId="0" applyFont="1" applyBorder="1"/>
    <xf numFmtId="0" fontId="3" fillId="0" borderId="14" xfId="0" applyFont="1" applyBorder="1"/>
    <xf numFmtId="0" fontId="0" fillId="0" borderId="15" xfId="0" applyBorder="1"/>
    <xf numFmtId="0" fontId="0" fillId="0" borderId="16" xfId="0" applyBorder="1"/>
    <xf numFmtId="164" fontId="0" fillId="0" borderId="0" xfId="1" applyNumberFormat="1" applyFont="1" applyBorder="1"/>
    <xf numFmtId="0" fontId="3" fillId="0" borderId="15" xfId="0" applyFont="1" applyBorder="1"/>
    <xf numFmtId="0" fontId="3" fillId="0" borderId="16" xfId="0" applyFont="1" applyBorder="1"/>
    <xf numFmtId="0" fontId="0" fillId="0" borderId="17" xfId="0" applyBorder="1"/>
    <xf numFmtId="10" fontId="0" fillId="0" borderId="18" xfId="1" applyNumberFormat="1" applyFont="1" applyBorder="1"/>
    <xf numFmtId="0" fontId="0" fillId="0" borderId="18" xfId="0" applyBorder="1"/>
    <xf numFmtId="164" fontId="0" fillId="0" borderId="18" xfId="1" applyNumberFormat="1" applyFont="1" applyBorder="1"/>
    <xf numFmtId="0" fontId="0" fillId="0" borderId="19" xfId="0" applyBorder="1"/>
    <xf numFmtId="0" fontId="8" fillId="0" borderId="0" xfId="0" applyFont="1" applyAlignment="1">
      <alignment horizontal="left"/>
    </xf>
    <xf numFmtId="0" fontId="2" fillId="0" borderId="0" xfId="0" applyFont="1"/>
    <xf numFmtId="0" fontId="2" fillId="0" borderId="15" xfId="0" applyFont="1" applyBorder="1"/>
    <xf numFmtId="0" fontId="2" fillId="0" borderId="16" xfId="0" applyFont="1" applyBorder="1"/>
    <xf numFmtId="0" fontId="4" fillId="0" borderId="0" xfId="0" quotePrefix="1" applyFont="1"/>
    <xf numFmtId="9" fontId="6" fillId="4" borderId="0" xfId="1" applyFont="1" applyFill="1" applyBorder="1"/>
    <xf numFmtId="0" fontId="6" fillId="4" borderId="0" xfId="0" applyFont="1" applyFill="1" applyBorder="1"/>
    <xf numFmtId="0" fontId="6" fillId="4" borderId="0" xfId="0" applyFont="1" applyFill="1"/>
    <xf numFmtId="0" fontId="9" fillId="4" borderId="0" xfId="0" quotePrefix="1" applyFont="1" applyFill="1"/>
    <xf numFmtId="9" fontId="0" fillId="0" borderId="0" xfId="1" applyNumberFormat="1" applyFont="1"/>
    <xf numFmtId="0" fontId="3" fillId="5" borderId="2" xfId="0" applyFont="1" applyFill="1" applyBorder="1" applyAlignment="1">
      <alignment horizontal="centerContinuous"/>
    </xf>
    <xf numFmtId="0" fontId="3" fillId="5" borderId="20" xfId="0" applyFont="1" applyFill="1" applyBorder="1" applyAlignment="1">
      <alignment horizontal="centerContinuous"/>
    </xf>
    <xf numFmtId="0" fontId="3" fillId="5" borderId="13" xfId="0" applyFont="1" applyFill="1" applyBorder="1" applyAlignment="1">
      <alignment horizontal="centerContinuous"/>
    </xf>
    <xf numFmtId="0" fontId="0" fillId="0" borderId="5" xfId="0" applyBorder="1"/>
    <xf numFmtId="0" fontId="4" fillId="0" borderId="0" xfId="0" quotePrefix="1" applyFont="1" applyBorder="1"/>
    <xf numFmtId="0" fontId="6" fillId="0" borderId="0" xfId="0" applyFont="1" applyBorder="1"/>
    <xf numFmtId="9" fontId="6" fillId="0" borderId="0" xfId="1" applyNumberFormat="1" applyFont="1" applyBorder="1"/>
    <xf numFmtId="0" fontId="9" fillId="0" borderId="0" xfId="0" quotePrefix="1" applyFont="1" applyBorder="1"/>
    <xf numFmtId="0" fontId="10" fillId="0" borderId="0" xfId="0" applyFont="1"/>
    <xf numFmtId="3" fontId="10" fillId="0" borderId="0" xfId="0" applyNumberFormat="1" applyFont="1"/>
    <xf numFmtId="0" fontId="11" fillId="0" borderId="0" xfId="0" quotePrefix="1" applyFont="1"/>
    <xf numFmtId="9" fontId="10" fillId="0" borderId="0" xfId="1" applyNumberFormat="1" applyFont="1"/>
    <xf numFmtId="0" fontId="10" fillId="0" borderId="0" xfId="0" applyFont="1" applyBorder="1"/>
    <xf numFmtId="164" fontId="6" fillId="0" borderId="0" xfId="1" applyNumberFormat="1" applyFont="1" applyBorder="1"/>
    <xf numFmtId="164" fontId="10" fillId="0" borderId="0" xfId="1" applyNumberFormat="1" applyFont="1"/>
    <xf numFmtId="164" fontId="6" fillId="4" borderId="0" xfId="1" applyNumberFormat="1" applyFont="1" applyFill="1" applyBorder="1"/>
    <xf numFmtId="0" fontId="0" fillId="6" borderId="0" xfId="0" applyFill="1"/>
    <xf numFmtId="0" fontId="12" fillId="6" borderId="0" xfId="0" applyFont="1" applyFill="1"/>
    <xf numFmtId="0" fontId="13" fillId="0" borderId="0" xfId="0" applyFont="1"/>
    <xf numFmtId="9" fontId="13" fillId="0" borderId="0" xfId="1" applyNumberFormat="1" applyFont="1"/>
    <xf numFmtId="0" fontId="14" fillId="0" borderId="0" xfId="0" quotePrefix="1" applyFont="1"/>
    <xf numFmtId="0" fontId="3" fillId="0" borderId="0" xfId="0" applyFont="1" applyBorder="1"/>
    <xf numFmtId="164" fontId="13" fillId="0" borderId="0" xfId="1" applyNumberFormat="1" applyFont="1"/>
    <xf numFmtId="0" fontId="13" fillId="3" borderId="0" xfId="0" applyFont="1" applyFill="1"/>
    <xf numFmtId="9" fontId="13" fillId="3" borderId="0" xfId="1" applyNumberFormat="1" applyFont="1" applyFill="1"/>
    <xf numFmtId="0" fontId="14" fillId="3" borderId="0" xfId="0" quotePrefix="1" applyFont="1" applyFill="1"/>
    <xf numFmtId="0" fontId="13" fillId="3" borderId="0" xfId="0" applyFont="1" applyFill="1" applyBorder="1"/>
    <xf numFmtId="164" fontId="13" fillId="3" borderId="0" xfId="1" applyNumberFormat="1" applyFont="1" applyFill="1"/>
    <xf numFmtId="0" fontId="0" fillId="0" borderId="21" xfId="0" applyBorder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67</xdr:row>
      <xdr:rowOff>101600</xdr:rowOff>
    </xdr:from>
    <xdr:to>
      <xdr:col>11</xdr:col>
      <xdr:colOff>31750</xdr:colOff>
      <xdr:row>67</xdr:row>
      <xdr:rowOff>101600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6F491F50-A2BE-4B6E-87C2-3CD02698DA55}"/>
            </a:ext>
          </a:extLst>
        </xdr:cNvPr>
        <xdr:cNvCxnSpPr/>
      </xdr:nvCxnSpPr>
      <xdr:spPr>
        <a:xfrm>
          <a:off x="5219700" y="11887200"/>
          <a:ext cx="273050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266700</xdr:colOff>
      <xdr:row>53</xdr:row>
      <xdr:rowOff>114300</xdr:rowOff>
    </xdr:from>
    <xdr:to>
      <xdr:col>9</xdr:col>
      <xdr:colOff>266700</xdr:colOff>
      <xdr:row>67</xdr:row>
      <xdr:rowOff>95250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6BAFB5B9-01AF-4758-BB6A-B891FD5D4A01}"/>
            </a:ext>
          </a:extLst>
        </xdr:cNvPr>
        <xdr:cNvCxnSpPr/>
      </xdr:nvCxnSpPr>
      <xdr:spPr>
        <a:xfrm>
          <a:off x="5219700" y="9556750"/>
          <a:ext cx="0" cy="2324100"/>
        </a:xfrm>
        <a:prstGeom prst="line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476250</xdr:colOff>
      <xdr:row>53</xdr:row>
      <xdr:rowOff>107950</xdr:rowOff>
    </xdr:from>
    <xdr:to>
      <xdr:col>9</xdr:col>
      <xdr:colOff>273050</xdr:colOff>
      <xdr:row>53</xdr:row>
      <xdr:rowOff>107950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F77969AC-B46D-4E00-9598-C05ECE5ABF34}"/>
            </a:ext>
          </a:extLst>
        </xdr:cNvPr>
        <xdr:cNvCxnSpPr/>
      </xdr:nvCxnSpPr>
      <xdr:spPr>
        <a:xfrm flipH="1">
          <a:off x="3263900" y="9550400"/>
          <a:ext cx="1962150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482600</xdr:colOff>
      <xdr:row>54</xdr:row>
      <xdr:rowOff>101600</xdr:rowOff>
    </xdr:from>
    <xdr:to>
      <xdr:col>9</xdr:col>
      <xdr:colOff>139700</xdr:colOff>
      <xdr:row>54</xdr:row>
      <xdr:rowOff>101600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DB8CE054-6BA2-4265-A029-74F71A6CE1D4}"/>
            </a:ext>
          </a:extLst>
        </xdr:cNvPr>
        <xdr:cNvCxnSpPr/>
      </xdr:nvCxnSpPr>
      <xdr:spPr>
        <a:xfrm flipH="1">
          <a:off x="3270250" y="9728200"/>
          <a:ext cx="1822450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152400</xdr:colOff>
      <xdr:row>54</xdr:row>
      <xdr:rowOff>107950</xdr:rowOff>
    </xdr:from>
    <xdr:to>
      <xdr:col>9</xdr:col>
      <xdr:colOff>158750</xdr:colOff>
      <xdr:row>69</xdr:row>
      <xdr:rowOff>101600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26397B77-1456-4338-8341-84A6D9A7C1C8}"/>
            </a:ext>
          </a:extLst>
        </xdr:cNvPr>
        <xdr:cNvCxnSpPr/>
      </xdr:nvCxnSpPr>
      <xdr:spPr>
        <a:xfrm>
          <a:off x="5105400" y="9734550"/>
          <a:ext cx="6350" cy="2520950"/>
        </a:xfrm>
        <a:prstGeom prst="line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165100</xdr:colOff>
      <xdr:row>69</xdr:row>
      <xdr:rowOff>107950</xdr:rowOff>
    </xdr:from>
    <xdr:to>
      <xdr:col>11</xdr:col>
      <xdr:colOff>0</xdr:colOff>
      <xdr:row>69</xdr:row>
      <xdr:rowOff>107950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id="{3B0D5222-6454-4948-A0B1-167E61CA6024}"/>
            </a:ext>
          </a:extLst>
        </xdr:cNvPr>
        <xdr:cNvCxnSpPr/>
      </xdr:nvCxnSpPr>
      <xdr:spPr>
        <a:xfrm>
          <a:off x="5118100" y="12261850"/>
          <a:ext cx="342900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349250</xdr:colOff>
          <xdr:row>2</xdr:row>
          <xdr:rowOff>63500</xdr:rowOff>
        </xdr:from>
        <xdr:to>
          <xdr:col>15</xdr:col>
          <xdr:colOff>831850</xdr:colOff>
          <xdr:row>18</xdr:row>
          <xdr:rowOff>101845</xdr:rowOff>
        </xdr:to>
        <xdr:pic>
          <xdr:nvPicPr>
            <xdr:cNvPr id="10" name="Picture 9">
              <a:extLst>
                <a:ext uri="{FF2B5EF4-FFF2-40B4-BE49-F238E27FC236}">
                  <a16:creationId xmlns:a16="http://schemas.microsoft.com/office/drawing/2014/main" id="{DC7B1BE8-DD79-4DF7-BEEA-30292DB81B28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[1]Sheet1!$B$2:$O$18" spid="_x0000_s1027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2159000" y="444500"/>
              <a:ext cx="6553200" cy="298474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gu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711DD-94B4-4421-A469-9E97843A0F30}">
  <sheetPr>
    <pageSetUpPr fitToPage="1"/>
  </sheetPr>
  <dimension ref="A2:T86"/>
  <sheetViews>
    <sheetView showGridLines="0" tabSelected="1" workbookViewId="0">
      <selection activeCell="C9" sqref="C9"/>
    </sheetView>
  </sheetViews>
  <sheetFormatPr defaultRowHeight="14.5" x14ac:dyDescent="0.35"/>
  <cols>
    <col min="1" max="1" width="3.6328125" customWidth="1"/>
    <col min="2" max="2" width="1.6328125" customWidth="1"/>
    <col min="3" max="3" width="20.6328125" customWidth="1"/>
    <col min="5" max="6" width="2.6328125" customWidth="1"/>
    <col min="7" max="7" width="20.6328125" customWidth="1"/>
    <col min="9" max="9" width="1.6328125" customWidth="1"/>
    <col min="10" max="10" width="5.6328125" customWidth="1"/>
    <col min="11" max="11" width="1.6328125" customWidth="1"/>
    <col min="12" max="12" width="20.6328125" customWidth="1"/>
    <col min="14" max="15" width="2.6328125" customWidth="1"/>
    <col min="16" max="16" width="20.6328125" customWidth="1"/>
    <col min="17" max="17" width="9.6328125" customWidth="1"/>
    <col min="18" max="19" width="1.6328125" customWidth="1"/>
  </cols>
  <sheetData>
    <row r="2" spans="2:18" ht="15.5" x14ac:dyDescent="0.35">
      <c r="B2" s="60"/>
      <c r="C2" s="61" t="s">
        <v>45</v>
      </c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20" spans="1:18" ht="15.5" x14ac:dyDescent="0.35">
      <c r="B20" s="60"/>
      <c r="C20" s="61" t="s">
        <v>46</v>
      </c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</row>
    <row r="22" spans="1:18" ht="18.5" x14ac:dyDescent="0.45">
      <c r="C22" s="8" t="s">
        <v>10</v>
      </c>
      <c r="D22" s="9"/>
      <c r="E22" s="9"/>
      <c r="F22" s="9"/>
      <c r="G22" s="9"/>
      <c r="H22" s="9"/>
      <c r="L22" s="8" t="s">
        <v>11</v>
      </c>
      <c r="M22" s="9"/>
      <c r="N22" s="9"/>
      <c r="O22" s="9"/>
      <c r="P22" s="9"/>
      <c r="Q22" s="9"/>
    </row>
    <row r="24" spans="1:18" ht="15" thickBot="1" x14ac:dyDescent="0.4">
      <c r="B24" s="72"/>
      <c r="C24" s="72"/>
      <c r="D24" s="72"/>
      <c r="E24" s="72"/>
      <c r="F24" s="72"/>
      <c r="G24" s="72"/>
      <c r="H24" s="72"/>
      <c r="K24" s="13" t="s">
        <v>54</v>
      </c>
    </row>
    <row r="25" spans="1:18" s="1" customFormat="1" x14ac:dyDescent="0.35">
      <c r="A25"/>
      <c r="B25" s="72"/>
      <c r="C25" s="72"/>
      <c r="D25" s="72"/>
      <c r="E25" s="72"/>
      <c r="F25" s="72"/>
      <c r="G25" s="72"/>
      <c r="H25" s="72"/>
      <c r="I25"/>
      <c r="J25"/>
      <c r="K25" s="47"/>
      <c r="L25" s="45" t="s">
        <v>26</v>
      </c>
      <c r="M25" s="45"/>
      <c r="N25" s="45"/>
      <c r="O25" s="45"/>
      <c r="P25" s="45"/>
      <c r="Q25" s="45"/>
      <c r="R25" s="15"/>
    </row>
    <row r="26" spans="1:18" ht="10" customHeight="1" x14ac:dyDescent="0.35">
      <c r="B26" s="72"/>
      <c r="C26" s="72"/>
      <c r="D26" s="72"/>
      <c r="E26" s="72"/>
      <c r="F26" s="72"/>
      <c r="G26" s="72"/>
      <c r="H26" s="72"/>
      <c r="K26" s="16"/>
      <c r="L26" s="11"/>
      <c r="M26" s="11"/>
      <c r="N26" s="11"/>
      <c r="O26" s="5"/>
      <c r="P26" s="11"/>
      <c r="Q26" s="11"/>
      <c r="R26" s="17"/>
    </row>
    <row r="27" spans="1:18" x14ac:dyDescent="0.35">
      <c r="B27" s="72"/>
      <c r="C27" s="72"/>
      <c r="D27" s="72"/>
      <c r="E27" s="72"/>
      <c r="F27" s="72"/>
      <c r="G27" s="72"/>
      <c r="H27" s="72"/>
      <c r="K27" s="16"/>
      <c r="L27" s="11" t="s">
        <v>3</v>
      </c>
      <c r="M27" s="10">
        <f>M47</f>
        <v>4000</v>
      </c>
      <c r="N27" s="11"/>
      <c r="O27" s="6"/>
      <c r="P27" s="11" t="s">
        <v>27</v>
      </c>
      <c r="Q27" s="10">
        <f>Q40</f>
        <v>300</v>
      </c>
      <c r="R27" s="17"/>
    </row>
    <row r="28" spans="1:18" x14ac:dyDescent="0.35">
      <c r="B28" s="72"/>
      <c r="C28" s="72"/>
      <c r="D28" s="72"/>
      <c r="E28" s="72"/>
      <c r="F28" s="72"/>
      <c r="G28" s="72"/>
      <c r="H28" s="72"/>
      <c r="K28" s="16"/>
      <c r="L28" s="11"/>
      <c r="M28" s="10"/>
      <c r="N28" s="11"/>
      <c r="O28" s="6"/>
      <c r="P28" s="11" t="s">
        <v>8</v>
      </c>
      <c r="Q28" s="10">
        <f>Q41</f>
        <v>200</v>
      </c>
      <c r="R28" s="17"/>
    </row>
    <row r="29" spans="1:18" x14ac:dyDescent="0.35">
      <c r="B29" s="72"/>
      <c r="C29" s="72"/>
      <c r="D29" s="72"/>
      <c r="E29" s="72"/>
      <c r="F29" s="72"/>
      <c r="G29" s="72"/>
      <c r="H29" s="72"/>
      <c r="K29" s="16"/>
      <c r="L29" s="11"/>
      <c r="M29" s="11"/>
      <c r="N29" s="11"/>
      <c r="O29" s="6"/>
      <c r="P29" s="11" t="s">
        <v>2</v>
      </c>
      <c r="Q29" s="10">
        <f>Q49</f>
        <v>3500</v>
      </c>
      <c r="R29" s="17"/>
    </row>
    <row r="30" spans="1:18" x14ac:dyDescent="0.35">
      <c r="B30" s="72"/>
      <c r="C30" s="72"/>
      <c r="D30" s="72"/>
      <c r="E30" s="72"/>
      <c r="F30" s="72"/>
      <c r="G30" s="72"/>
      <c r="H30" s="72"/>
      <c r="K30" s="16"/>
      <c r="L30" s="3" t="s">
        <v>25</v>
      </c>
      <c r="M30" s="4">
        <f>SUM(M27:M28)</f>
        <v>4000</v>
      </c>
      <c r="N30" s="11"/>
      <c r="O30" s="6"/>
      <c r="P30" s="3" t="s">
        <v>38</v>
      </c>
      <c r="Q30" s="4">
        <f>M30</f>
        <v>4000</v>
      </c>
      <c r="R30" s="17"/>
    </row>
    <row r="31" spans="1:18" ht="10" customHeight="1" x14ac:dyDescent="0.35">
      <c r="B31" s="72"/>
      <c r="C31" s="72"/>
      <c r="D31" s="72"/>
      <c r="E31" s="72"/>
      <c r="F31" s="72"/>
      <c r="G31" s="72"/>
      <c r="H31" s="72"/>
      <c r="K31" s="16"/>
      <c r="L31" s="11"/>
      <c r="M31" s="10"/>
      <c r="N31" s="11"/>
      <c r="O31" s="11"/>
      <c r="P31" s="11"/>
      <c r="Q31" s="10"/>
      <c r="R31" s="17"/>
    </row>
    <row r="32" spans="1:18" x14ac:dyDescent="0.35">
      <c r="B32" s="72"/>
      <c r="C32" s="72"/>
      <c r="D32" s="72"/>
      <c r="E32" s="72"/>
      <c r="F32" s="72"/>
      <c r="G32" s="72"/>
      <c r="H32" s="72"/>
      <c r="K32" s="16"/>
      <c r="L32" s="11" t="s">
        <v>1</v>
      </c>
      <c r="M32" s="10">
        <f>M27*50%</f>
        <v>2000</v>
      </c>
      <c r="N32" s="11"/>
      <c r="O32" s="11"/>
      <c r="P32" s="48" t="s">
        <v>24</v>
      </c>
      <c r="Q32" s="11"/>
      <c r="R32" s="17"/>
    </row>
    <row r="33" spans="2:19" x14ac:dyDescent="0.35">
      <c r="B33" s="72"/>
      <c r="C33" s="72"/>
      <c r="D33" s="72"/>
      <c r="E33" s="72"/>
      <c r="F33" s="72"/>
      <c r="G33" s="72"/>
      <c r="H33" s="72"/>
      <c r="K33" s="16"/>
      <c r="L33" s="11" t="s">
        <v>15</v>
      </c>
      <c r="M33" s="10">
        <f>Q27+Q28</f>
        <v>500</v>
      </c>
      <c r="N33" s="11"/>
      <c r="O33" s="11"/>
      <c r="P33" s="48" t="s">
        <v>19</v>
      </c>
      <c r="Q33" s="11"/>
      <c r="R33" s="17"/>
    </row>
    <row r="34" spans="2:19" x14ac:dyDescent="0.35">
      <c r="B34" s="72"/>
      <c r="C34" s="72"/>
      <c r="D34" s="72"/>
      <c r="E34" s="72"/>
      <c r="F34" s="72"/>
      <c r="G34" s="72"/>
      <c r="H34" s="72"/>
      <c r="K34" s="16"/>
      <c r="L34" s="49" t="s">
        <v>17</v>
      </c>
      <c r="M34" s="50">
        <f>+M33/M32</f>
        <v>0.25</v>
      </c>
      <c r="N34" s="11"/>
      <c r="O34" s="11"/>
      <c r="P34" s="51" t="s">
        <v>20</v>
      </c>
      <c r="Q34" s="11"/>
      <c r="R34" s="17"/>
    </row>
    <row r="35" spans="2:19" x14ac:dyDescent="0.35">
      <c r="B35" s="72"/>
      <c r="C35" s="72"/>
      <c r="D35" s="72"/>
      <c r="E35" s="72"/>
      <c r="F35" s="72"/>
      <c r="G35" s="72"/>
      <c r="H35" s="72"/>
      <c r="K35" s="16"/>
      <c r="L35" s="49" t="s">
        <v>37</v>
      </c>
      <c r="M35" s="57">
        <f>M33/Q30</f>
        <v>0.125</v>
      </c>
      <c r="N35" s="11"/>
      <c r="O35" s="11"/>
      <c r="P35" s="51" t="s">
        <v>39</v>
      </c>
      <c r="Q35" s="11"/>
      <c r="R35" s="17"/>
    </row>
    <row r="36" spans="2:19" ht="5" customHeight="1" thickBot="1" x14ac:dyDescent="0.4">
      <c r="B36" s="72"/>
      <c r="C36" s="72"/>
      <c r="D36" s="72"/>
      <c r="E36" s="72"/>
      <c r="F36" s="72"/>
      <c r="G36" s="72"/>
      <c r="H36" s="72"/>
      <c r="K36" s="18"/>
      <c r="L36" s="19"/>
      <c r="M36" s="20"/>
      <c r="N36" s="20"/>
      <c r="O36" s="20"/>
      <c r="P36" s="20"/>
      <c r="Q36" s="20"/>
      <c r="R36" s="21"/>
    </row>
    <row r="37" spans="2:19" x14ac:dyDescent="0.35">
      <c r="B37" s="72"/>
      <c r="C37" s="72"/>
      <c r="D37" s="72"/>
      <c r="E37" s="72"/>
      <c r="F37" s="72"/>
      <c r="G37" s="72"/>
      <c r="H37" s="72"/>
      <c r="L37" s="11"/>
      <c r="M37" s="11"/>
      <c r="N37" s="11"/>
      <c r="O37" s="11"/>
      <c r="P37" s="11"/>
      <c r="Q37" s="11"/>
      <c r="R37" s="11"/>
      <c r="S37" s="11"/>
    </row>
    <row r="38" spans="2:19" s="1" customFormat="1" x14ac:dyDescent="0.35">
      <c r="B38" s="72"/>
      <c r="C38" s="72"/>
      <c r="D38" s="72"/>
      <c r="E38" s="72"/>
      <c r="F38" s="72"/>
      <c r="G38" s="72"/>
      <c r="H38" s="72"/>
      <c r="L38" s="44" t="s">
        <v>50</v>
      </c>
      <c r="M38" s="44"/>
      <c r="N38" s="44"/>
      <c r="O38" s="44"/>
      <c r="P38" s="44"/>
      <c r="Q38" s="44"/>
    </row>
    <row r="39" spans="2:19" ht="10" customHeight="1" x14ac:dyDescent="0.35">
      <c r="B39" s="72"/>
      <c r="C39" s="72"/>
      <c r="D39" s="72"/>
      <c r="E39" s="72"/>
      <c r="F39" s="72"/>
      <c r="G39" s="72"/>
      <c r="H39" s="72"/>
      <c r="O39" s="5"/>
    </row>
    <row r="40" spans="2:19" x14ac:dyDescent="0.35">
      <c r="B40" s="72"/>
      <c r="C40" s="72"/>
      <c r="D40" s="72"/>
      <c r="E40" s="72"/>
      <c r="F40" s="72"/>
      <c r="G40" s="72"/>
      <c r="H40" s="72"/>
      <c r="L40" t="s">
        <v>32</v>
      </c>
      <c r="M40" s="2">
        <f>Q47</f>
        <v>300</v>
      </c>
      <c r="O40" s="6"/>
      <c r="P40" s="11" t="s">
        <v>27</v>
      </c>
      <c r="Q40" s="2">
        <f>M40</f>
        <v>300</v>
      </c>
    </row>
    <row r="41" spans="2:19" x14ac:dyDescent="0.35">
      <c r="B41" s="72"/>
      <c r="C41" s="72"/>
      <c r="D41" s="72"/>
      <c r="E41" s="72"/>
      <c r="F41" s="72"/>
      <c r="G41" s="72"/>
      <c r="H41" s="72"/>
      <c r="L41" t="s">
        <v>33</v>
      </c>
      <c r="M41" s="2">
        <f>Q48</f>
        <v>200</v>
      </c>
      <c r="O41" s="6"/>
      <c r="P41" s="11" t="s">
        <v>8</v>
      </c>
      <c r="Q41" s="2">
        <f>M41</f>
        <v>200</v>
      </c>
    </row>
    <row r="42" spans="2:19" x14ac:dyDescent="0.35">
      <c r="B42" s="72"/>
      <c r="C42" s="72"/>
      <c r="D42" s="72"/>
      <c r="E42" s="72"/>
      <c r="F42" s="72"/>
      <c r="G42" s="72"/>
      <c r="H42" s="72"/>
      <c r="L42" s="3" t="s">
        <v>25</v>
      </c>
      <c r="M42" s="4">
        <f>SUM(M40:M41)</f>
        <v>500</v>
      </c>
      <c r="O42" s="6"/>
      <c r="P42" s="3" t="s">
        <v>25</v>
      </c>
      <c r="Q42" s="4">
        <f>M42</f>
        <v>500</v>
      </c>
    </row>
    <row r="44" spans="2:19" ht="15" thickBot="1" x14ac:dyDescent="0.4">
      <c r="B44" s="13" t="s">
        <v>54</v>
      </c>
      <c r="C44" s="12"/>
      <c r="H44" s="12"/>
      <c r="K44" s="34" t="s">
        <v>12</v>
      </c>
    </row>
    <row r="45" spans="2:19" s="1" customFormat="1" x14ac:dyDescent="0.35">
      <c r="B45" s="14"/>
      <c r="C45" s="45" t="s">
        <v>7</v>
      </c>
      <c r="D45" s="45"/>
      <c r="E45" s="45"/>
      <c r="F45" s="45"/>
      <c r="G45" s="45"/>
      <c r="H45" s="45"/>
      <c r="I45" s="15"/>
      <c r="K45" s="22"/>
      <c r="L45" s="46" t="s">
        <v>7</v>
      </c>
      <c r="M45" s="46"/>
      <c r="N45" s="46"/>
      <c r="O45" s="46"/>
      <c r="P45" s="46"/>
      <c r="Q45" s="46"/>
      <c r="R45" s="23"/>
    </row>
    <row r="46" spans="2:19" ht="10" customHeight="1" x14ac:dyDescent="0.35">
      <c r="B46" s="16"/>
      <c r="C46" s="11"/>
      <c r="D46" s="11"/>
      <c r="E46" s="11"/>
      <c r="F46" s="5"/>
      <c r="G46" s="11"/>
      <c r="H46" s="11"/>
      <c r="I46" s="17"/>
      <c r="K46" s="24"/>
      <c r="L46" s="11"/>
      <c r="M46" s="11"/>
      <c r="N46" s="11"/>
      <c r="O46" s="5"/>
      <c r="P46" s="11"/>
      <c r="Q46" s="11"/>
      <c r="R46" s="25"/>
    </row>
    <row r="47" spans="2:19" x14ac:dyDescent="0.35">
      <c r="B47" s="16"/>
      <c r="C47" s="11" t="s">
        <v>3</v>
      </c>
      <c r="D47" s="10">
        <f>D60+D76</f>
        <v>4000</v>
      </c>
      <c r="E47" s="11"/>
      <c r="F47" s="6"/>
      <c r="G47" s="11" t="s">
        <v>27</v>
      </c>
      <c r="H47" s="10">
        <f>D52*15%</f>
        <v>300</v>
      </c>
      <c r="I47" s="17"/>
      <c r="K47" s="24"/>
      <c r="L47" s="11" t="s">
        <v>3</v>
      </c>
      <c r="M47" s="10">
        <f>M60+M76</f>
        <v>4000</v>
      </c>
      <c r="N47" s="11"/>
      <c r="O47" s="6"/>
      <c r="P47" s="11" t="s">
        <v>28</v>
      </c>
      <c r="Q47" s="10">
        <f>M52*15%</f>
        <v>300</v>
      </c>
      <c r="R47" s="25"/>
    </row>
    <row r="48" spans="2:19" x14ac:dyDescent="0.35">
      <c r="B48" s="16"/>
      <c r="C48" s="11"/>
      <c r="D48" s="10"/>
      <c r="E48" s="11"/>
      <c r="F48" s="6"/>
      <c r="G48" s="11" t="s">
        <v>8</v>
      </c>
      <c r="H48" s="10">
        <f>D52*25%-H47</f>
        <v>200</v>
      </c>
      <c r="I48" s="17"/>
      <c r="K48" s="24"/>
      <c r="L48" s="11"/>
      <c r="M48" s="10"/>
      <c r="N48" s="11"/>
      <c r="O48" s="6"/>
      <c r="P48" s="11" t="s">
        <v>13</v>
      </c>
      <c r="Q48" s="10">
        <f>M52*25%-Q47</f>
        <v>200</v>
      </c>
      <c r="R48" s="25"/>
    </row>
    <row r="49" spans="2:18" x14ac:dyDescent="0.35">
      <c r="B49" s="16"/>
      <c r="C49" s="11"/>
      <c r="D49" s="11"/>
      <c r="E49" s="11"/>
      <c r="F49" s="6"/>
      <c r="G49" s="11" t="s">
        <v>2</v>
      </c>
      <c r="H49" s="10">
        <f>H63+H79</f>
        <v>3500</v>
      </c>
      <c r="I49" s="17"/>
      <c r="K49" s="24"/>
      <c r="L49" s="11"/>
      <c r="M49" s="11"/>
      <c r="N49" s="11"/>
      <c r="O49" s="6"/>
      <c r="P49" s="11" t="s">
        <v>2</v>
      </c>
      <c r="Q49" s="10">
        <f>Q63+Q79</f>
        <v>3500</v>
      </c>
      <c r="R49" s="25"/>
    </row>
    <row r="50" spans="2:18" x14ac:dyDescent="0.35">
      <c r="B50" s="16"/>
      <c r="C50" s="3" t="s">
        <v>25</v>
      </c>
      <c r="D50" s="4">
        <f>SUM(D47:D48)</f>
        <v>4000</v>
      </c>
      <c r="E50" s="11"/>
      <c r="F50" s="6"/>
      <c r="G50" s="3" t="s">
        <v>38</v>
      </c>
      <c r="H50" s="4">
        <f>D50</f>
        <v>4000</v>
      </c>
      <c r="I50" s="17"/>
      <c r="K50" s="24"/>
      <c r="L50" s="3" t="s">
        <v>25</v>
      </c>
      <c r="M50" s="4">
        <f>SUM(M47:M48)</f>
        <v>4000</v>
      </c>
      <c r="N50" s="11"/>
      <c r="O50" s="6"/>
      <c r="P50" s="3" t="s">
        <v>38</v>
      </c>
      <c r="Q50" s="4">
        <f>M50</f>
        <v>4000</v>
      </c>
      <c r="R50" s="25"/>
    </row>
    <row r="51" spans="2:18" ht="10" customHeight="1" x14ac:dyDescent="0.35">
      <c r="B51" s="16"/>
      <c r="C51" s="11"/>
      <c r="D51" s="10"/>
      <c r="G51" s="11"/>
      <c r="H51" s="10"/>
      <c r="I51" s="17"/>
      <c r="K51" s="24"/>
      <c r="L51" s="11"/>
      <c r="M51" s="10"/>
      <c r="P51" s="11"/>
      <c r="Q51" s="11"/>
      <c r="R51" s="25"/>
    </row>
    <row r="52" spans="2:18" x14ac:dyDescent="0.35">
      <c r="B52" s="16"/>
      <c r="C52" s="11" t="s">
        <v>1</v>
      </c>
      <c r="D52" s="10">
        <f>D47*50%</f>
        <v>2000</v>
      </c>
      <c r="E52" s="11"/>
      <c r="F52" s="38" t="s">
        <v>24</v>
      </c>
      <c r="G52" s="11"/>
      <c r="H52" s="11"/>
      <c r="I52" s="17"/>
      <c r="K52" s="24"/>
      <c r="L52" s="11" t="s">
        <v>1</v>
      </c>
      <c r="M52" s="10">
        <f>M47*50%</f>
        <v>2000</v>
      </c>
      <c r="N52" s="11"/>
      <c r="O52" s="11"/>
      <c r="P52" s="38" t="s">
        <v>24</v>
      </c>
      <c r="Q52" s="11"/>
      <c r="R52" s="25"/>
    </row>
    <row r="53" spans="2:18" x14ac:dyDescent="0.35">
      <c r="B53" s="16"/>
      <c r="C53" t="s">
        <v>15</v>
      </c>
      <c r="D53" s="2">
        <f>H47+H48</f>
        <v>500</v>
      </c>
      <c r="E53" s="11"/>
      <c r="F53" s="38" t="s">
        <v>19</v>
      </c>
      <c r="G53" s="11"/>
      <c r="H53" s="11"/>
      <c r="I53" s="17"/>
      <c r="K53" s="24"/>
      <c r="L53" s="52" t="s">
        <v>15</v>
      </c>
      <c r="M53" s="53">
        <f>Q47+Q48</f>
        <v>500</v>
      </c>
      <c r="N53" s="56"/>
      <c r="O53" s="56"/>
      <c r="P53" s="54" t="s">
        <v>19</v>
      </c>
      <c r="Q53" s="56"/>
      <c r="R53" s="25"/>
    </row>
    <row r="54" spans="2:18" x14ac:dyDescent="0.35">
      <c r="B54" s="16"/>
      <c r="C54" s="62" t="s">
        <v>17</v>
      </c>
      <c r="D54" s="63">
        <f>+D53/D52</f>
        <v>0.25</v>
      </c>
      <c r="E54" s="62"/>
      <c r="F54" s="64" t="s">
        <v>20</v>
      </c>
      <c r="G54" s="62"/>
      <c r="H54" s="65"/>
      <c r="I54" s="17"/>
      <c r="K54" s="24"/>
      <c r="L54" s="52" t="s">
        <v>17</v>
      </c>
      <c r="M54" s="55">
        <f>+M53/M52</f>
        <v>0.25</v>
      </c>
      <c r="N54" s="56"/>
      <c r="O54" s="56"/>
      <c r="P54" s="54" t="s">
        <v>20</v>
      </c>
      <c r="Q54" s="56"/>
      <c r="R54" s="25"/>
    </row>
    <row r="55" spans="2:18" x14ac:dyDescent="0.35">
      <c r="B55" s="16"/>
      <c r="C55" s="62" t="s">
        <v>37</v>
      </c>
      <c r="D55" s="66">
        <f>D53/H50</f>
        <v>0.125</v>
      </c>
      <c r="E55" s="62"/>
      <c r="F55" s="64" t="s">
        <v>39</v>
      </c>
      <c r="G55" s="62"/>
      <c r="H55" s="65"/>
      <c r="I55" s="17"/>
      <c r="K55" s="24"/>
      <c r="L55" s="52" t="s">
        <v>37</v>
      </c>
      <c r="M55" s="58">
        <f>M53/Q50</f>
        <v>0.125</v>
      </c>
      <c r="N55" s="56"/>
      <c r="O55" s="56"/>
      <c r="P55" s="54" t="s">
        <v>39</v>
      </c>
      <c r="Q55" s="56"/>
      <c r="R55" s="25"/>
    </row>
    <row r="56" spans="2:18" ht="5" customHeight="1" thickBot="1" x14ac:dyDescent="0.4">
      <c r="B56" s="18"/>
      <c r="C56" s="19"/>
      <c r="D56" s="20"/>
      <c r="E56" s="20"/>
      <c r="F56" s="20"/>
      <c r="G56" s="20"/>
      <c r="H56" s="20"/>
      <c r="I56" s="21"/>
      <c r="K56" s="24"/>
      <c r="L56" s="26"/>
      <c r="M56" s="11"/>
      <c r="N56" s="11"/>
      <c r="O56" s="11"/>
      <c r="P56" s="11"/>
      <c r="Q56" s="11"/>
      <c r="R56" s="25"/>
    </row>
    <row r="57" spans="2:18" x14ac:dyDescent="0.35">
      <c r="K57" s="24"/>
      <c r="L57" s="11"/>
      <c r="M57" s="11"/>
      <c r="N57" s="11"/>
      <c r="O57" s="11"/>
      <c r="P57" s="11"/>
      <c r="Q57" s="11"/>
      <c r="R57" s="25"/>
    </row>
    <row r="58" spans="2:18" s="1" customFormat="1" x14ac:dyDescent="0.35">
      <c r="C58" s="44" t="s">
        <v>47</v>
      </c>
      <c r="D58" s="44"/>
      <c r="E58" s="44"/>
      <c r="F58" s="44"/>
      <c r="G58" s="44"/>
      <c r="H58" s="44"/>
      <c r="K58" s="27"/>
      <c r="L58" s="44" t="s">
        <v>48</v>
      </c>
      <c r="M58" s="44"/>
      <c r="N58" s="44"/>
      <c r="O58" s="44"/>
      <c r="P58" s="44"/>
      <c r="Q58" s="44"/>
      <c r="R58" s="28"/>
    </row>
    <row r="59" spans="2:18" ht="10" customHeight="1" x14ac:dyDescent="0.35">
      <c r="F59" s="5"/>
      <c r="K59" s="24"/>
      <c r="L59" s="11"/>
      <c r="M59" s="11"/>
      <c r="N59" s="11"/>
      <c r="O59" s="5"/>
      <c r="P59" s="11"/>
      <c r="Q59" s="11"/>
      <c r="R59" s="25"/>
    </row>
    <row r="60" spans="2:18" x14ac:dyDescent="0.35">
      <c r="C60" t="s">
        <v>3</v>
      </c>
      <c r="D60" s="2">
        <v>3000</v>
      </c>
      <c r="F60" s="6"/>
      <c r="G60" s="11" t="s">
        <v>27</v>
      </c>
      <c r="H60" s="2">
        <f>+H47</f>
        <v>300</v>
      </c>
      <c r="K60" s="24"/>
      <c r="L60" s="11" t="s">
        <v>3</v>
      </c>
      <c r="M60" s="10">
        <f>D60</f>
        <v>3000</v>
      </c>
      <c r="N60" s="11"/>
      <c r="O60" s="6"/>
      <c r="P60" s="11" t="s">
        <v>28</v>
      </c>
      <c r="Q60" s="2">
        <f>+Q47</f>
        <v>300</v>
      </c>
      <c r="R60" s="25"/>
    </row>
    <row r="61" spans="2:18" x14ac:dyDescent="0.35">
      <c r="C61" t="s">
        <v>5</v>
      </c>
      <c r="D61" s="2">
        <f>H76</f>
        <v>75</v>
      </c>
      <c r="F61" s="6"/>
      <c r="G61" t="s">
        <v>8</v>
      </c>
      <c r="H61" s="2">
        <f>+H48</f>
        <v>200</v>
      </c>
      <c r="K61" s="24"/>
      <c r="L61" s="11" t="s">
        <v>4</v>
      </c>
      <c r="M61" s="10">
        <f>Q76</f>
        <v>75</v>
      </c>
      <c r="N61" s="11"/>
      <c r="O61" s="6"/>
      <c r="P61" s="11" t="s">
        <v>13</v>
      </c>
      <c r="Q61" s="2">
        <f>+Q48</f>
        <v>200</v>
      </c>
      <c r="R61" s="25"/>
    </row>
    <row r="62" spans="2:18" x14ac:dyDescent="0.35">
      <c r="C62" t="s">
        <v>6</v>
      </c>
      <c r="D62" s="2">
        <f>H77</f>
        <v>50</v>
      </c>
      <c r="F62" s="6"/>
      <c r="H62" s="2"/>
      <c r="K62" s="24"/>
      <c r="L62" s="11" t="s">
        <v>34</v>
      </c>
      <c r="M62" s="10">
        <f>Q77</f>
        <v>50</v>
      </c>
      <c r="N62" s="11"/>
      <c r="O62" s="6"/>
      <c r="P62" s="11"/>
      <c r="Q62" s="10"/>
      <c r="R62" s="25"/>
    </row>
    <row r="63" spans="2:18" x14ac:dyDescent="0.35">
      <c r="C63" t="s">
        <v>9</v>
      </c>
      <c r="D63" s="2">
        <f>H78</f>
        <v>375</v>
      </c>
      <c r="F63" s="6"/>
      <c r="G63" t="s">
        <v>2</v>
      </c>
      <c r="H63" s="2">
        <f>H64-H60-H61</f>
        <v>3000</v>
      </c>
      <c r="K63" s="24"/>
      <c r="L63" s="11" t="s">
        <v>35</v>
      </c>
      <c r="M63" s="10">
        <f>Q78</f>
        <v>375</v>
      </c>
      <c r="N63" s="11"/>
      <c r="O63" s="6"/>
      <c r="P63" s="11" t="s">
        <v>2</v>
      </c>
      <c r="Q63" s="10">
        <f>Q64-Q60-Q61</f>
        <v>3000</v>
      </c>
      <c r="R63" s="25"/>
    </row>
    <row r="64" spans="2:18" x14ac:dyDescent="0.35">
      <c r="C64" s="3" t="s">
        <v>25</v>
      </c>
      <c r="D64" s="4">
        <f>SUM(D60:D63)</f>
        <v>3500</v>
      </c>
      <c r="F64" s="6"/>
      <c r="G64" s="3" t="s">
        <v>38</v>
      </c>
      <c r="H64" s="4">
        <f>D64</f>
        <v>3500</v>
      </c>
      <c r="K64" s="24"/>
      <c r="L64" s="3" t="s">
        <v>25</v>
      </c>
      <c r="M64" s="4">
        <f>SUM(M60:M63)</f>
        <v>3500</v>
      </c>
      <c r="N64" s="11"/>
      <c r="O64" s="6"/>
      <c r="P64" s="3" t="s">
        <v>38</v>
      </c>
      <c r="Q64" s="4">
        <f>M64</f>
        <v>3500</v>
      </c>
      <c r="R64" s="25"/>
    </row>
    <row r="65" spans="3:20" ht="10" customHeight="1" x14ac:dyDescent="0.35">
      <c r="C65" s="11"/>
      <c r="D65" s="10"/>
      <c r="G65" s="11"/>
      <c r="H65" s="10"/>
      <c r="K65" s="24"/>
      <c r="L65" s="11"/>
      <c r="M65" s="10"/>
      <c r="P65" s="11"/>
      <c r="Q65" s="10"/>
      <c r="R65" s="25"/>
    </row>
    <row r="66" spans="3:20" x14ac:dyDescent="0.35">
      <c r="D66" s="2"/>
      <c r="F66" s="38"/>
      <c r="K66" s="24"/>
      <c r="L66" s="11" t="s">
        <v>1</v>
      </c>
      <c r="M66" s="10">
        <f>M60*50%+M63*50%</f>
        <v>1687.5</v>
      </c>
      <c r="N66" s="11"/>
      <c r="O66" s="38" t="s">
        <v>21</v>
      </c>
      <c r="P66" s="11"/>
      <c r="Q66" s="11"/>
      <c r="R66" s="25"/>
    </row>
    <row r="67" spans="3:20" x14ac:dyDescent="0.35">
      <c r="C67" s="52"/>
      <c r="D67" s="53"/>
      <c r="E67" s="52"/>
      <c r="F67" s="54"/>
      <c r="G67" s="52"/>
      <c r="H67" s="52"/>
      <c r="K67" s="24"/>
      <c r="L67" t="s">
        <v>15</v>
      </c>
      <c r="M67" s="2">
        <f>Q60+Q61-M61-M62</f>
        <v>375</v>
      </c>
      <c r="O67" s="38" t="s">
        <v>22</v>
      </c>
      <c r="Q67" s="11"/>
      <c r="R67" s="25"/>
    </row>
    <row r="68" spans="3:20" s="35" customFormat="1" x14ac:dyDescent="0.35">
      <c r="C68" s="52" t="s">
        <v>51</v>
      </c>
      <c r="D68" s="55"/>
      <c r="E68" s="52"/>
      <c r="F68" s="54"/>
      <c r="G68" s="52"/>
      <c r="H68" s="52"/>
      <c r="K68" s="36"/>
      <c r="L68" s="67" t="s">
        <v>52</v>
      </c>
      <c r="M68" s="68">
        <f>+M67/M66</f>
        <v>0.22222222222222221</v>
      </c>
      <c r="N68" s="67"/>
      <c r="O68" s="69" t="s">
        <v>23</v>
      </c>
      <c r="P68" s="67"/>
      <c r="Q68" s="70"/>
      <c r="R68" s="37"/>
    </row>
    <row r="69" spans="3:20" x14ac:dyDescent="0.35">
      <c r="C69" s="52"/>
      <c r="D69" s="58"/>
      <c r="F69" s="54"/>
      <c r="K69" s="24"/>
      <c r="L69" s="41" t="s">
        <v>43</v>
      </c>
      <c r="M69" s="39">
        <f>M67/(M60*50%)</f>
        <v>0.25</v>
      </c>
      <c r="N69" s="40"/>
      <c r="O69" s="42" t="s">
        <v>36</v>
      </c>
      <c r="P69" s="40"/>
      <c r="Q69" s="40"/>
      <c r="R69" s="25"/>
      <c r="T69" s="7"/>
    </row>
    <row r="70" spans="3:20" x14ac:dyDescent="0.35">
      <c r="C70" s="52"/>
      <c r="D70" s="7"/>
      <c r="K70" s="24"/>
      <c r="L70" s="67" t="s">
        <v>53</v>
      </c>
      <c r="M70" s="71">
        <f>M67/Q64</f>
        <v>0.10714285714285714</v>
      </c>
      <c r="N70" s="67"/>
      <c r="O70" s="69" t="s">
        <v>40</v>
      </c>
      <c r="P70" s="67"/>
      <c r="Q70" s="70"/>
      <c r="R70" s="25"/>
      <c r="T70" s="7"/>
    </row>
    <row r="71" spans="3:20" x14ac:dyDescent="0.35">
      <c r="C71" s="52"/>
      <c r="D71" s="7"/>
      <c r="K71" s="24"/>
      <c r="L71" s="41" t="s">
        <v>44</v>
      </c>
      <c r="M71" s="59">
        <f>M67/(Q64-M63-M62-M61)</f>
        <v>0.125</v>
      </c>
      <c r="N71" s="40"/>
      <c r="O71" s="42" t="s">
        <v>41</v>
      </c>
      <c r="P71" s="40"/>
      <c r="Q71" s="40"/>
      <c r="R71" s="25"/>
      <c r="T71" s="7"/>
    </row>
    <row r="72" spans="3:20" ht="15" thickBot="1" x14ac:dyDescent="0.4">
      <c r="K72" s="29"/>
      <c r="L72" s="30"/>
      <c r="M72" s="31"/>
      <c r="N72" s="31"/>
      <c r="O72" s="31"/>
      <c r="P72" s="32"/>
      <c r="Q72" s="31"/>
      <c r="R72" s="33"/>
      <c r="T72" s="7"/>
    </row>
    <row r="74" spans="3:20" s="1" customFormat="1" x14ac:dyDescent="0.35">
      <c r="C74" s="44" t="s">
        <v>49</v>
      </c>
      <c r="D74" s="44"/>
      <c r="E74" s="44"/>
      <c r="F74" s="44"/>
      <c r="G74" s="44"/>
      <c r="H74" s="44"/>
      <c r="L74" s="44" t="s">
        <v>49</v>
      </c>
      <c r="M74" s="44"/>
      <c r="N74" s="44"/>
      <c r="O74" s="44"/>
      <c r="P74" s="44"/>
      <c r="Q74" s="44"/>
    </row>
    <row r="75" spans="3:20" ht="10" customHeight="1" x14ac:dyDescent="0.35">
      <c r="F75" s="5"/>
      <c r="O75" s="5"/>
    </row>
    <row r="76" spans="3:20" x14ac:dyDescent="0.35">
      <c r="C76" t="s">
        <v>0</v>
      </c>
      <c r="D76" s="2">
        <v>1000</v>
      </c>
      <c r="F76" s="6"/>
      <c r="G76" t="s">
        <v>29</v>
      </c>
      <c r="H76" s="2">
        <f>D82*15%</f>
        <v>75</v>
      </c>
      <c r="L76" t="str">
        <f>C76</f>
        <v>Loans (50%)</v>
      </c>
      <c r="M76" s="2">
        <f>D76</f>
        <v>1000</v>
      </c>
      <c r="O76" s="6"/>
      <c r="P76" t="str">
        <f>G76</f>
        <v>CET1 (from parent)</v>
      </c>
      <c r="Q76" s="2">
        <f>H76</f>
        <v>75</v>
      </c>
    </row>
    <row r="77" spans="3:20" x14ac:dyDescent="0.35">
      <c r="D77" s="2"/>
      <c r="F77" s="6"/>
      <c r="G77" t="s">
        <v>30</v>
      </c>
      <c r="H77" s="2">
        <f>D82*25%-H76</f>
        <v>50</v>
      </c>
      <c r="M77" s="2"/>
      <c r="O77" s="6"/>
      <c r="P77" t="str">
        <f>G77</f>
        <v>MREL (from parent)</v>
      </c>
      <c r="Q77" s="2">
        <f>H77</f>
        <v>50</v>
      </c>
    </row>
    <row r="78" spans="3:20" x14ac:dyDescent="0.35">
      <c r="D78" s="2"/>
      <c r="F78" s="6"/>
      <c r="G78" t="s">
        <v>31</v>
      </c>
      <c r="H78" s="2">
        <v>375</v>
      </c>
      <c r="M78" s="2"/>
      <c r="O78" s="6"/>
      <c r="P78" t="str">
        <f>G78</f>
        <v>Funding (from parent)</v>
      </c>
      <c r="Q78" s="2">
        <f>+H78</f>
        <v>375</v>
      </c>
    </row>
    <row r="79" spans="3:20" x14ac:dyDescent="0.35">
      <c r="F79" s="6"/>
      <c r="G79" t="s">
        <v>2</v>
      </c>
      <c r="H79" s="2">
        <f>H80-H76-H77-H78</f>
        <v>500</v>
      </c>
      <c r="O79" s="6"/>
      <c r="P79" t="str">
        <f>G79</f>
        <v>Funding (external)</v>
      </c>
      <c r="Q79" s="2">
        <f>Q80-Q76-Q77-Q78</f>
        <v>500</v>
      </c>
    </row>
    <row r="80" spans="3:20" x14ac:dyDescent="0.35">
      <c r="C80" s="3" t="s">
        <v>25</v>
      </c>
      <c r="D80" s="4">
        <f>SUM(D76:D78)</f>
        <v>1000</v>
      </c>
      <c r="F80" s="6"/>
      <c r="G80" s="3" t="s">
        <v>25</v>
      </c>
      <c r="H80" s="4">
        <f>D80</f>
        <v>1000</v>
      </c>
      <c r="L80" s="3" t="s">
        <v>25</v>
      </c>
      <c r="M80" s="4">
        <f>D80</f>
        <v>1000</v>
      </c>
      <c r="O80" s="6"/>
      <c r="P80" s="3" t="s">
        <v>25</v>
      </c>
      <c r="Q80" s="4">
        <f>H80</f>
        <v>1000</v>
      </c>
    </row>
    <row r="81" spans="3:17" ht="10" customHeight="1" x14ac:dyDescent="0.35">
      <c r="C81" s="11"/>
      <c r="D81" s="10"/>
      <c r="G81" s="11"/>
      <c r="H81" s="10"/>
      <c r="L81" s="11"/>
      <c r="M81" s="10"/>
      <c r="P81" s="11"/>
      <c r="Q81" s="10"/>
    </row>
    <row r="82" spans="3:17" x14ac:dyDescent="0.35">
      <c r="C82" t="s">
        <v>1</v>
      </c>
      <c r="D82" s="2">
        <f>D76*50%</f>
        <v>500</v>
      </c>
      <c r="F82" s="38" t="s">
        <v>14</v>
      </c>
      <c r="L82" t="s">
        <v>1</v>
      </c>
      <c r="M82" s="2">
        <f>M76*50%</f>
        <v>500</v>
      </c>
      <c r="O82" s="38" t="s">
        <v>14</v>
      </c>
    </row>
    <row r="83" spans="3:17" x14ac:dyDescent="0.35">
      <c r="C83" t="s">
        <v>15</v>
      </c>
      <c r="D83" s="2">
        <f>H76+H77</f>
        <v>125</v>
      </c>
      <c r="F83" s="38" t="s">
        <v>16</v>
      </c>
      <c r="L83" t="s">
        <v>15</v>
      </c>
      <c r="M83" s="2">
        <f>Q76+Q77</f>
        <v>125</v>
      </c>
      <c r="O83" s="38" t="s">
        <v>16</v>
      </c>
    </row>
    <row r="84" spans="3:17" x14ac:dyDescent="0.35">
      <c r="C84" t="s">
        <v>17</v>
      </c>
      <c r="D84" s="43">
        <f>+D83/D82</f>
        <v>0.25</v>
      </c>
      <c r="F84" s="38" t="s">
        <v>18</v>
      </c>
      <c r="L84" t="s">
        <v>17</v>
      </c>
      <c r="M84" s="43">
        <f>+M83/M82</f>
        <v>0.25</v>
      </c>
      <c r="O84" s="38" t="s">
        <v>18</v>
      </c>
    </row>
    <row r="85" spans="3:17" x14ac:dyDescent="0.35">
      <c r="C85" t="s">
        <v>37</v>
      </c>
      <c r="D85" s="7">
        <f>D83/H80</f>
        <v>0.125</v>
      </c>
      <c r="F85" s="38" t="s">
        <v>42</v>
      </c>
      <c r="L85" t="s">
        <v>37</v>
      </c>
      <c r="M85" s="7">
        <f>M83/Q80</f>
        <v>0.125</v>
      </c>
      <c r="O85" s="38" t="s">
        <v>42</v>
      </c>
    </row>
    <row r="86" spans="3:17" ht="5" customHeight="1" x14ac:dyDescent="0.35"/>
  </sheetData>
  <mergeCells count="1">
    <mergeCell ref="B24:H42"/>
  </mergeCells>
  <pageMargins left="0.39370078740157483" right="0.11811023622047245" top="0.59055118110236227" bottom="0.15748031496062992" header="0.11811023622047245" footer="0.31496062992125984"/>
  <pageSetup paperSize="9" scale="67" orientation="portrait" horizontalDpi="1200" verticalDpi="1200" r:id="rId1"/>
  <headerFooter>
    <oddHeader>&amp;C&amp;"Calibri"&amp;10&amp;K000000Internal&amp;1#</oddHead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KBC example</vt:lpstr>
      <vt:lpstr>'KBC example'!Print_Area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Everaert Sven</dc:creator>
  <cp:lastModifiedBy>Everaert Sven</cp:lastModifiedBy>
  <cp:lastPrinted>2020-10-08T12:23:56Z</cp:lastPrinted>
  <dcterms:created xsi:type="dcterms:W3CDTF">2020-09-11T10:40:01Z</dcterms:created>
  <dcterms:modified xsi:type="dcterms:W3CDTF">2020-10-13T16:17:53Z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11d4fc-10ca-495b-a9ef-03e0e34333ce_Enabled">
    <vt:lpwstr>True</vt:lpwstr>
  </property>
  <property fmtid="{D5CDD505-2E9C-101B-9397-08002B2CF9AE}" pid="3" name="MSIP_Label_fa11d4fc-10ca-495b-a9ef-03e0e34333ce_SiteId">
    <vt:lpwstr>64af2aee-7d6c-49ac-a409-192d3fee73b8</vt:lpwstr>
  </property>
  <property fmtid="{D5CDD505-2E9C-101B-9397-08002B2CF9AE}" pid="4" name="MSIP_Label_fa11d4fc-10ca-495b-a9ef-03e0e34333ce_Owner">
    <vt:lpwstr>U96506@KBC-GROUP.COM</vt:lpwstr>
  </property>
  <property fmtid="{D5CDD505-2E9C-101B-9397-08002B2CF9AE}" pid="5" name="MSIP_Label_fa11d4fc-10ca-495b-a9ef-03e0e34333ce_SetDate">
    <vt:lpwstr>2020-09-11T10:41:00.4652816Z</vt:lpwstr>
  </property>
  <property fmtid="{D5CDD505-2E9C-101B-9397-08002B2CF9AE}" pid="6" name="MSIP_Label_fa11d4fc-10ca-495b-a9ef-03e0e34333ce_Name">
    <vt:lpwstr>Internal</vt:lpwstr>
  </property>
  <property fmtid="{D5CDD505-2E9C-101B-9397-08002B2CF9AE}" pid="7" name="MSIP_Label_fa11d4fc-10ca-495b-a9ef-03e0e34333ce_Application">
    <vt:lpwstr>Microsoft Azure Information Protection</vt:lpwstr>
  </property>
  <property fmtid="{D5CDD505-2E9C-101B-9397-08002B2CF9AE}" pid="8" name="MSIP_Label_fa11d4fc-10ca-495b-a9ef-03e0e34333ce_ActionId">
    <vt:lpwstr>317b8957-1a45-4179-9e6e-c4d3d176c7e0</vt:lpwstr>
  </property>
  <property fmtid="{D5CDD505-2E9C-101B-9397-08002B2CF9AE}" pid="9" name="MSIP_Label_fa11d4fc-10ca-495b-a9ef-03e0e34333ce_Extended_MSFT_Method">
    <vt:lpwstr>Automatic</vt:lpwstr>
  </property>
  <property fmtid="{D5CDD505-2E9C-101B-9397-08002B2CF9AE}" pid="10" name="MSIP_Label_d44a7eb9-e308-4cb8-ad88-b50d70445f3a_Enabled">
    <vt:lpwstr>True</vt:lpwstr>
  </property>
  <property fmtid="{D5CDD505-2E9C-101B-9397-08002B2CF9AE}" pid="11" name="MSIP_Label_d44a7eb9-e308-4cb8-ad88-b50d70445f3a_SiteId">
    <vt:lpwstr>64af2aee-7d6c-49ac-a409-192d3fee73b8</vt:lpwstr>
  </property>
  <property fmtid="{D5CDD505-2E9C-101B-9397-08002B2CF9AE}" pid="12" name="MSIP_Label_d44a7eb9-e308-4cb8-ad88-b50d70445f3a_Owner">
    <vt:lpwstr>U96506@KBC-GROUP.COM</vt:lpwstr>
  </property>
  <property fmtid="{D5CDD505-2E9C-101B-9397-08002B2CF9AE}" pid="13" name="MSIP_Label_d44a7eb9-e308-4cb8-ad88-b50d70445f3a_SetDate">
    <vt:lpwstr>2020-09-11T10:41:00.4652816Z</vt:lpwstr>
  </property>
  <property fmtid="{D5CDD505-2E9C-101B-9397-08002B2CF9AE}" pid="14" name="MSIP_Label_d44a7eb9-e308-4cb8-ad88-b50d70445f3a_Name">
    <vt:lpwstr>Internal - Visual Marking</vt:lpwstr>
  </property>
  <property fmtid="{D5CDD505-2E9C-101B-9397-08002B2CF9AE}" pid="15" name="MSIP_Label_d44a7eb9-e308-4cb8-ad88-b50d70445f3a_Application">
    <vt:lpwstr>Microsoft Azure Information Protection</vt:lpwstr>
  </property>
  <property fmtid="{D5CDD505-2E9C-101B-9397-08002B2CF9AE}" pid="16" name="MSIP_Label_d44a7eb9-e308-4cb8-ad88-b50d70445f3a_ActionId">
    <vt:lpwstr>317b8957-1a45-4179-9e6e-c4d3d176c7e0</vt:lpwstr>
  </property>
  <property fmtid="{D5CDD505-2E9C-101B-9397-08002B2CF9AE}" pid="17" name="MSIP_Label_d44a7eb9-e308-4cb8-ad88-b50d70445f3a_Parent">
    <vt:lpwstr>fa11d4fc-10ca-495b-a9ef-03e0e34333ce</vt:lpwstr>
  </property>
  <property fmtid="{D5CDD505-2E9C-101B-9397-08002B2CF9AE}" pid="18" name="MSIP_Label_d44a7eb9-e308-4cb8-ad88-b50d70445f3a_Extended_MSFT_Method">
    <vt:lpwstr>Automatic</vt:lpwstr>
  </property>
  <property fmtid="{D5CDD505-2E9C-101B-9397-08002B2CF9AE}" pid="19" name="Sensitivity">
    <vt:lpwstr>Internal Internal - Visual Marking</vt:lpwstr>
  </property>
  <property fmtid="{D5CDD505-2E9C-101B-9397-08002B2CF9AE}" pid="20" name="{A44787D4-0540-4523-9961-78E4036D8C6D}">
    <vt:lpwstr>{91ABBB4F-8898-4A60-A576-E73AF3F8104C}</vt:lpwstr>
  </property>
</Properties>
</file>