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40" yWindow="825" windowWidth="14805" windowHeight="7290"/>
  </bookViews>
  <sheets>
    <sheet name="National data" sheetId="5" r:id="rId1"/>
  </sheets>
  <definedNames>
    <definedName name="_AMO_SingleObject_699353989_ROM_F0.SEC2.Means_1.SEC1.SEC2.BDY.Summary_statistics" hidden="1">#REF!</definedName>
    <definedName name="_AMO_SingleObject_699353989_ROM_F0.SEC2.Means_1.SEC1.SEC2.HDR.TXT1" hidden="1">#REF!</definedName>
    <definedName name="a">#REF!</definedName>
    <definedName name="KRI_FREQ">#REF!</definedName>
    <definedName name="_xlnm.Print_Area" localSheetId="0">'National data'!$A$1:$AH$34</definedName>
  </definedNames>
  <calcPr calcId="145621"/>
</workbook>
</file>

<file path=xl/calcChain.xml><?xml version="1.0" encoding="utf-8"?>
<calcChain xmlns="http://schemas.openxmlformats.org/spreadsheetml/2006/main">
  <c r="Y26" i="5" l="1"/>
  <c r="Y21" i="5"/>
  <c r="F26" i="5" l="1"/>
  <c r="F21" i="5"/>
  <c r="F17" i="5"/>
  <c r="F13" i="5"/>
  <c r="F11" i="5"/>
  <c r="F9" i="5"/>
  <c r="F7" i="5"/>
  <c r="F3" i="5"/>
  <c r="Y3" i="5" l="1"/>
  <c r="N26" i="5"/>
  <c r="N21" i="5"/>
  <c r="N17" i="5"/>
  <c r="N13" i="5"/>
  <c r="N11" i="5"/>
  <c r="N9" i="5"/>
  <c r="N7" i="5"/>
  <c r="N3" i="5"/>
  <c r="G26" i="5"/>
  <c r="G21" i="5"/>
  <c r="G17" i="5"/>
  <c r="G9" i="5"/>
  <c r="G3" i="5"/>
  <c r="S22" i="5" l="1"/>
  <c r="R22" i="5"/>
  <c r="S4" i="5"/>
</calcChain>
</file>

<file path=xl/comments1.xml><?xml version="1.0" encoding="utf-8"?>
<comments xmlns="http://schemas.openxmlformats.org/spreadsheetml/2006/main">
  <authors>
    <author>Author</author>
  </authors>
  <commentList>
    <comment ref="G1" authorId="0">
      <text>
        <r>
          <rPr>
            <b/>
            <sz val="8"/>
            <color indexed="81"/>
            <rFont val="Tahoma"/>
            <family val="2"/>
          </rPr>
          <t>CZ data:</t>
        </r>
        <r>
          <rPr>
            <sz val="8"/>
            <color indexed="81"/>
            <rFont val="Tahoma"/>
            <family val="2"/>
          </rPr>
          <t xml:space="preserve">
Only banks, credits unions are excluded. Their impact on total value is negligible. </t>
        </r>
      </text>
    </comment>
    <comment ref="F2" authorId="0">
      <text>
        <r>
          <rPr>
            <sz val="9"/>
            <color indexed="81"/>
            <rFont val="Tahoma"/>
            <family val="2"/>
          </rPr>
          <t>Central Bank of Cyprus: Number of credit institutions includes 61 Cooperative Credit Institutions, permanently affiliated, to the Cooperative Central Bank Ltd which acts as a central body under article 3 of Directive 2006/48/EC.</t>
        </r>
      </text>
    </comment>
    <comment ref="F20" authorId="0">
      <text>
        <r>
          <rPr>
            <sz val="9"/>
            <color indexed="81"/>
            <rFont val="Tahoma"/>
            <family val="2"/>
          </rPr>
          <t xml:space="preserve">Central Bank of Cyprus:
At 31/12/2013 146 CIFs were sending CRD calculations but the total number of authorised CIFs was 150. 4 CIFs did not send CRD calculations for 31/12/13. </t>
        </r>
      </text>
    </comment>
  </commentList>
</comments>
</file>

<file path=xl/sharedStrings.xml><?xml version="1.0" encoding="utf-8"?>
<sst xmlns="http://schemas.openxmlformats.org/spreadsheetml/2006/main" count="113" uniqueCount="60">
  <si>
    <t xml:space="preserve">Number and size of credit institutions in EU countries 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</si>
  <si>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</si>
  <si>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</si>
  <si>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</si>
  <si>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</si>
  <si>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</si>
  <si>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</si>
  <si>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</si>
  <si>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</si>
  <si>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</si>
  <si>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</si>
  <si>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</si>
  <si>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</si>
  <si>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</si>
  <si>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</si>
  <si>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</si>
  <si>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</si>
  <si>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LV</t>
  </si>
  <si>
    <t>LT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</si>
  <si>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</si>
  <si>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</si>
  <si>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</si>
  <si>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</si>
  <si>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</si>
  <si>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</si>
  <si>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</si>
  <si>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</si>
  <si>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</si>
  <si>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IC</t>
  </si>
  <si>
    <t>LI</t>
  </si>
  <si>
    <t>NO</t>
  </si>
  <si>
    <t>Number</t>
  </si>
  <si>
    <t>Total assets</t>
  </si>
  <si>
    <t>Total assets per GDP</t>
  </si>
  <si>
    <t>Number and size of foreign credit institutions in EU countries</t>
  </si>
  <si>
    <t>From EEA countries</t>
  </si>
  <si>
    <t>Number of branches</t>
  </si>
  <si>
    <t>N/M</t>
  </si>
  <si>
    <t xml:space="preserve">Total assets of branches </t>
  </si>
  <si>
    <t>C</t>
  </si>
  <si>
    <t xml:space="preserve">Number of subsidiaries </t>
  </si>
  <si>
    <t xml:space="preserve">Total assets of subsidiaries </t>
  </si>
  <si>
    <t>From third countries</t>
  </si>
  <si>
    <t>N/A</t>
  </si>
  <si>
    <t>Total capital and capital requirements of credit institutions in EU countries</t>
  </si>
  <si>
    <t>Total tier I capital as % of total capital</t>
  </si>
  <si>
    <t>Total tier II capital as % of total capital</t>
  </si>
  <si>
    <t xml:space="preserve">Total capital requirements </t>
  </si>
  <si>
    <t>Total capital adequacy ratio</t>
  </si>
  <si>
    <t>Number and size of investment firms in EU countries</t>
  </si>
  <si>
    <t>Total capital and capital requirements of investment firms in EU countries</t>
  </si>
  <si>
    <t xml:space="preserve">Index: </t>
  </si>
  <si>
    <t>N/A: not available</t>
  </si>
  <si>
    <t>C: confidential</t>
  </si>
  <si>
    <t>N/M: non material</t>
  </si>
  <si>
    <t>-</t>
  </si>
  <si>
    <t xml:space="preserve"> </t>
  </si>
  <si>
    <t>0.3%</t>
  </si>
  <si>
    <t>(Monetary amounts in EUR millions)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</si>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</sst>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[$€-2]\ #,##0"/>
    <numFmt numFmtId="166" formatCode="#,##0.0"/>
    <numFmt numFmtId="167" formatCode="0.00&quot;%&quot;"/>
    <numFmt numFmtId="168" formatCode="0.0%"/>
    <numFmt numFmtId="169" formatCode="0.0"/>
    <numFmt numFmtId="170" formatCode="0;[Red]0"/>
    <numFmt numFmtId="171" formatCode="_(* #,##0.00_);_(* \(#,##0.00\);_(* &quot;-&quot;??_);_(@_)"/>
    <numFmt numFmtId="172" formatCode="_ * #,##0.00_ ;_ * \-#,##0.00_ ;_ * &quot;-&quot;??_ ;_ @_ "/>
  </numFmts>
  <fonts count="6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2"/>
      <color indexed="8"/>
      <name val="Arial"/>
      <family val="2"/>
    </font>
    <font>
      <sz val="7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86"/>
    </font>
    <font>
      <sz val="1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9"/>
      <color indexed="81"/>
      <name val="Tahoma"/>
      <family val="2"/>
    </font>
    <font>
      <b/>
      <sz val="16"/>
      <color theme="0"/>
      <name val="Tahoma"/>
      <family val="2"/>
    </font>
    <font>
      <b/>
      <sz val="10"/>
      <color theme="0"/>
      <name val="Tahoma"/>
      <family val="2"/>
    </font>
    <font>
      <b/>
      <u/>
      <sz val="12"/>
      <color theme="0"/>
      <name val="Tahoma"/>
      <family val="2"/>
    </font>
    <font>
      <b/>
      <sz val="12"/>
      <color theme="0"/>
      <name val="Tahoma"/>
      <family val="2"/>
    </font>
    <font>
      <b/>
      <u/>
      <sz val="10"/>
      <color theme="0"/>
      <name val="Tahoma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5">
    <xf numFmtId="0" fontId="0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0" fontId="13" fillId="0" borderId="0">
      <alignment vertical="top"/>
    </xf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2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8" fillId="9" borderId="0" applyNumberFormat="0" applyBorder="0" applyAlignment="0" applyProtection="0"/>
    <xf numFmtId="0" fontId="39" fillId="10" borderId="0" applyNumberFormat="0" applyBorder="0" applyAlignment="0" applyProtection="0"/>
    <xf numFmtId="0" fontId="41" fillId="12" borderId="20" applyNumberFormat="0" applyAlignment="0" applyProtection="0"/>
    <xf numFmtId="0" fontId="42" fillId="13" borderId="21" applyNumberFormat="0" applyAlignment="0" applyProtection="0"/>
    <xf numFmtId="0" fontId="43" fillId="13" borderId="20" applyNumberFormat="0" applyAlignment="0" applyProtection="0"/>
    <xf numFmtId="0" fontId="44" fillId="0" borderId="22" applyNumberFormat="0" applyFill="0" applyAlignment="0" applyProtection="0"/>
    <xf numFmtId="0" fontId="45" fillId="14" borderId="23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9" fillId="39" borderId="0" applyNumberFormat="0" applyBorder="0" applyAlignment="0" applyProtection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0" fillId="11" borderId="0" applyNumberFormat="0" applyBorder="0" applyAlignment="0" applyProtection="0"/>
    <xf numFmtId="0" fontId="48" fillId="0" borderId="25" applyNumberFormat="0" applyFill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47" borderId="0" applyNumberFormat="0" applyBorder="0" applyAlignment="0" applyProtection="0"/>
    <xf numFmtId="0" fontId="50" fillId="48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3" borderId="0" applyNumberFormat="0" applyBorder="0" applyAlignment="0" applyProtection="0"/>
    <xf numFmtId="0" fontId="51" fillId="42" borderId="0" applyNumberFormat="0" applyBorder="0" applyAlignment="0" applyProtection="0"/>
    <xf numFmtId="0" fontId="52" fillId="54" borderId="26" applyNumberFormat="0" applyAlignment="0" applyProtection="0"/>
    <xf numFmtId="0" fontId="53" fillId="55" borderId="27" applyNumberFormat="0" applyAlignment="0" applyProtection="0"/>
    <xf numFmtId="0" fontId="54" fillId="0" borderId="28" applyNumberFormat="0" applyFill="0" applyAlignment="0" applyProtection="0"/>
    <xf numFmtId="0" fontId="55" fillId="0" borderId="0" applyNumberFormat="0" applyFill="0" applyBorder="0" applyAlignment="0" applyProtection="0"/>
    <xf numFmtId="0" fontId="50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8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9" borderId="0" applyNumberFormat="0" applyBorder="0" applyAlignment="0" applyProtection="0"/>
    <xf numFmtId="0" fontId="56" fillId="45" borderId="26" applyNumberFormat="0" applyAlignment="0" applyProtection="0"/>
    <xf numFmtId="0" fontId="57" fillId="41" borderId="0" applyNumberFormat="0" applyBorder="0" applyAlignment="0" applyProtection="0"/>
    <xf numFmtId="0" fontId="4" fillId="60" borderId="29" applyNumberFormat="0" applyFont="0" applyAlignment="0" applyProtection="0"/>
    <xf numFmtId="0" fontId="58" fillId="54" borderId="33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55" fillId="0" borderId="32" applyNumberFormat="0" applyFill="0" applyAlignment="0" applyProtection="0"/>
    <xf numFmtId="172" fontId="1" fillId="0" borderId="0" applyFont="0" applyFill="0" applyBorder="0" applyAlignment="0" applyProtection="0"/>
    <xf numFmtId="0" fontId="1" fillId="15" borderId="24" applyNumberFormat="0" applyFont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60" borderId="29" applyNumberFormat="0" applyFont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</cellStyleXfs>
  <cellXfs count="178">
    <xf numFmtId="0" fontId="0" fillId="0" borderId="0" xfId="0"/>
    <xf numFmtId="0" fontId="5" fillId="2" borderId="0" xfId="5" applyFont="1" applyFill="1"/>
    <xf numFmtId="0" fontId="5" fillId="0" borderId="0" xfId="5" applyFont="1"/>
    <xf numFmtId="0" fontId="7" fillId="2" borderId="0" xfId="5" applyFont="1" applyFill="1" applyAlignment="1">
      <alignment horizontal="center" vertical="center"/>
    </xf>
    <xf numFmtId="0" fontId="5" fillId="6" borderId="5" xfId="5" applyFont="1" applyFill="1" applyBorder="1" applyAlignment="1">
      <alignment wrapText="1"/>
    </xf>
    <xf numFmtId="0" fontId="5" fillId="6" borderId="7" xfId="5" applyFont="1" applyFill="1" applyBorder="1" applyAlignment="1">
      <alignment wrapText="1"/>
    </xf>
    <xf numFmtId="0" fontId="5" fillId="6" borderId="6" xfId="5" applyFont="1" applyFill="1" applyBorder="1" applyAlignment="1">
      <alignment wrapText="1"/>
    </xf>
    <xf numFmtId="0" fontId="5" fillId="2" borderId="0" xfId="5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4" fillId="0" borderId="0" xfId="5"/>
    <xf numFmtId="3" fontId="18" fillId="7" borderId="1" xfId="6" applyNumberFormat="1" applyFont="1" applyFill="1" applyBorder="1" applyAlignment="1" applyProtection="1">
      <alignment horizontal="center" vertical="center"/>
    </xf>
    <xf numFmtId="3" fontId="19" fillId="7" borderId="1" xfId="5" applyNumberFormat="1" applyFont="1" applyFill="1" applyBorder="1" applyAlignment="1">
      <alignment horizontal="center" vertical="center"/>
    </xf>
    <xf numFmtId="3" fontId="20" fillId="7" borderId="1" xfId="6" applyNumberFormat="1" applyFont="1" applyFill="1" applyBorder="1" applyAlignment="1" applyProtection="1">
      <alignment horizontal="center" vertical="center" wrapText="1"/>
    </xf>
    <xf numFmtId="3" fontId="19" fillId="7" borderId="1" xfId="5" applyNumberFormat="1" applyFont="1" applyFill="1" applyBorder="1" applyAlignment="1">
      <alignment horizontal="center" vertical="center" wrapText="1"/>
    </xf>
    <xf numFmtId="3" fontId="18" fillId="7" borderId="1" xfId="6" applyNumberFormat="1" applyFont="1" applyFill="1" applyBorder="1" applyAlignment="1" applyProtection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/>
    </xf>
    <xf numFmtId="3" fontId="23" fillId="0" borderId="1" xfId="7" applyNumberFormat="1" applyFont="1" applyBorder="1" applyAlignment="1">
      <alignment horizontal="center" vertical="center"/>
    </xf>
    <xf numFmtId="3" fontId="24" fillId="0" borderId="1" xfId="5" applyNumberFormat="1" applyFont="1" applyBorder="1" applyAlignment="1">
      <alignment horizontal="center" vertical="center" wrapText="1"/>
    </xf>
    <xf numFmtId="165" fontId="24" fillId="0" borderId="1" xfId="8" applyNumberFormat="1" applyFont="1" applyBorder="1" applyAlignment="1">
      <alignment horizontal="center" vertical="center"/>
    </xf>
    <xf numFmtId="3" fontId="24" fillId="0" borderId="1" xfId="5" applyNumberFormat="1" applyFont="1" applyBorder="1" applyAlignment="1">
      <alignment horizontal="center" vertical="center"/>
    </xf>
    <xf numFmtId="166" fontId="23" fillId="0" borderId="1" xfId="5" applyNumberFormat="1" applyFont="1" applyFill="1" applyBorder="1" applyAlignment="1">
      <alignment horizontal="center" vertical="center" wrapText="1"/>
    </xf>
    <xf numFmtId="3" fontId="25" fillId="0" borderId="1" xfId="5" applyNumberFormat="1" applyFont="1" applyFill="1" applyBorder="1" applyAlignment="1">
      <alignment horizontal="center" vertical="center"/>
    </xf>
    <xf numFmtId="3" fontId="23" fillId="0" borderId="1" xfId="5" applyNumberFormat="1" applyFont="1" applyBorder="1" applyAlignment="1">
      <alignment horizontal="center" vertical="center" wrapText="1"/>
    </xf>
    <xf numFmtId="3" fontId="24" fillId="3" borderId="1" xfId="7" applyNumberFormat="1" applyFont="1" applyFill="1" applyBorder="1" applyAlignment="1">
      <alignment horizontal="center" vertical="center"/>
    </xf>
    <xf numFmtId="3" fontId="23" fillId="0" borderId="1" xfId="10" applyNumberFormat="1" applyFont="1" applyBorder="1" applyAlignment="1">
      <alignment horizontal="center" vertical="center" wrapText="1"/>
    </xf>
    <xf numFmtId="167" fontId="24" fillId="0" borderId="1" xfId="11" applyNumberFormat="1" applyFont="1" applyBorder="1" applyAlignment="1">
      <alignment horizontal="center" vertical="center"/>
    </xf>
    <xf numFmtId="167" fontId="23" fillId="0" borderId="1" xfId="5" applyNumberFormat="1" applyFont="1" applyFill="1" applyBorder="1" applyAlignment="1">
      <alignment horizontal="center" vertical="center"/>
    </xf>
    <xf numFmtId="10" fontId="24" fillId="0" borderId="1" xfId="11" applyNumberFormat="1" applyFont="1" applyBorder="1" applyAlignment="1">
      <alignment horizontal="center" vertical="center"/>
    </xf>
    <xf numFmtId="10" fontId="23" fillId="4" borderId="1" xfId="5" applyNumberFormat="1" applyFont="1" applyFill="1" applyBorder="1" applyAlignment="1">
      <alignment horizontal="center" vertical="center" wrapText="1"/>
    </xf>
    <xf numFmtId="167" fontId="23" fillId="0" borderId="1" xfId="9" applyNumberFormat="1" applyFont="1" applyBorder="1" applyAlignment="1">
      <alignment horizontal="center" vertical="center"/>
    </xf>
    <xf numFmtId="10" fontId="23" fillId="0" borderId="1" xfId="11" applyNumberFormat="1" applyFont="1" applyBorder="1" applyAlignment="1">
      <alignment horizontal="center" vertical="center" wrapText="1"/>
    </xf>
    <xf numFmtId="10" fontId="24" fillId="3" borderId="1" xfId="7" applyNumberFormat="1" applyFont="1" applyFill="1" applyBorder="1" applyAlignment="1">
      <alignment horizontal="center" vertical="center"/>
    </xf>
    <xf numFmtId="0" fontId="23" fillId="0" borderId="1" xfId="8" applyNumberFormat="1" applyFont="1" applyBorder="1" applyAlignment="1">
      <alignment horizontal="center" vertical="center"/>
    </xf>
    <xf numFmtId="0" fontId="23" fillId="4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3" fillId="0" borderId="1" xfId="9" applyFont="1" applyBorder="1" applyAlignment="1">
      <alignment horizontal="center" vertical="center"/>
    </xf>
    <xf numFmtId="1" fontId="23" fillId="0" borderId="1" xfId="5" applyNumberFormat="1" applyFont="1" applyBorder="1" applyAlignment="1">
      <alignment horizontal="center" vertical="center"/>
    </xf>
    <xf numFmtId="4" fontId="24" fillId="0" borderId="1" xfId="5" applyNumberFormat="1" applyFont="1" applyBorder="1" applyAlignment="1">
      <alignment horizontal="center" vertical="center"/>
    </xf>
    <xf numFmtId="3" fontId="23" fillId="0" borderId="1" xfId="5" applyNumberFormat="1" applyFont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 wrapText="1"/>
    </xf>
    <xf numFmtId="3" fontId="23" fillId="4" borderId="1" xfId="5" applyNumberFormat="1" applyFont="1" applyFill="1" applyBorder="1" applyAlignment="1">
      <alignment horizontal="center" vertical="center" wrapText="1"/>
    </xf>
    <xf numFmtId="10" fontId="24" fillId="0" borderId="1" xfId="5" applyNumberFormat="1" applyFont="1" applyBorder="1" applyAlignment="1">
      <alignment horizontal="center" vertical="center"/>
    </xf>
    <xf numFmtId="10" fontId="23" fillId="0" borderId="1" xfId="5" applyNumberFormat="1" applyFont="1" applyBorder="1" applyAlignment="1">
      <alignment horizontal="center" vertical="center" wrapText="1"/>
    </xf>
    <xf numFmtId="168" fontId="25" fillId="0" borderId="1" xfId="11" applyNumberFormat="1" applyFont="1" applyFill="1" applyBorder="1" applyAlignment="1">
      <alignment horizontal="center" vertical="center"/>
    </xf>
    <xf numFmtId="10" fontId="23" fillId="0" borderId="1" xfId="11" applyNumberFormat="1" applyFont="1" applyBorder="1" applyAlignment="1">
      <alignment horizontal="center" vertical="center"/>
    </xf>
    <xf numFmtId="168" fontId="25" fillId="0" borderId="1" xfId="11" applyNumberFormat="1" applyFont="1" applyBorder="1" applyAlignment="1">
      <alignment horizontal="center" vertical="center"/>
    </xf>
    <xf numFmtId="169" fontId="24" fillId="5" borderId="1" xfId="9" applyNumberFormat="1" applyFont="1" applyFill="1" applyBorder="1" applyAlignment="1">
      <alignment horizontal="center" vertical="center" wrapText="1"/>
    </xf>
    <xf numFmtId="3" fontId="25" fillId="0" borderId="1" xfId="5" applyNumberFormat="1" applyFont="1" applyFill="1" applyBorder="1" applyAlignment="1">
      <alignment horizontal="center" vertical="center" wrapText="1"/>
    </xf>
    <xf numFmtId="0" fontId="23" fillId="0" borderId="1" xfId="9" applyNumberFormat="1" applyFont="1" applyBorder="1" applyAlignment="1">
      <alignment horizontal="center" vertical="center"/>
    </xf>
    <xf numFmtId="0" fontId="24" fillId="3" borderId="1" xfId="7" applyNumberFormat="1" applyFont="1" applyFill="1" applyBorder="1" applyAlignment="1">
      <alignment horizontal="center" vertical="center"/>
    </xf>
    <xf numFmtId="0" fontId="24" fillId="5" borderId="1" xfId="5" applyFont="1" applyFill="1" applyBorder="1" applyAlignment="1">
      <alignment horizontal="center" vertical="center"/>
    </xf>
    <xf numFmtId="3" fontId="24" fillId="0" borderId="1" xfId="5" applyNumberFormat="1" applyFont="1" applyFill="1" applyBorder="1" applyAlignment="1">
      <alignment horizontal="center" vertical="center"/>
    </xf>
    <xf numFmtId="0" fontId="24" fillId="0" borderId="1" xfId="8" applyNumberFormat="1" applyFont="1" applyBorder="1" applyAlignment="1">
      <alignment horizontal="center" vertical="center"/>
    </xf>
    <xf numFmtId="3" fontId="23" fillId="0" borderId="1" xfId="5" applyNumberFormat="1" applyFont="1" applyFill="1" applyBorder="1" applyAlignment="1">
      <alignment horizontal="center" vertical="center" wrapText="1"/>
    </xf>
    <xf numFmtId="3" fontId="23" fillId="0" borderId="1" xfId="10" applyNumberFormat="1" applyFont="1" applyFill="1" applyBorder="1" applyAlignment="1">
      <alignment horizontal="center" vertical="center" wrapText="1"/>
    </xf>
    <xf numFmtId="3" fontId="23" fillId="5" borderId="1" xfId="5" applyNumberFormat="1" applyFont="1" applyFill="1" applyBorder="1" applyAlignment="1">
      <alignment horizontal="center" vertical="center"/>
    </xf>
    <xf numFmtId="3" fontId="25" fillId="0" borderId="1" xfId="5" applyNumberFormat="1" applyFont="1" applyBorder="1" applyAlignment="1">
      <alignment horizontal="center" vertical="center" wrapText="1"/>
    </xf>
    <xf numFmtId="1" fontId="23" fillId="0" borderId="1" xfId="5" applyNumberFormat="1" applyFont="1" applyFill="1" applyBorder="1" applyAlignment="1">
      <alignment horizontal="center" vertical="center" wrapText="1"/>
    </xf>
    <xf numFmtId="10" fontId="24" fillId="0" borderId="1" xfId="5" applyNumberFormat="1" applyFont="1" applyBorder="1" applyAlignment="1">
      <alignment horizontal="center" vertical="center" wrapText="1"/>
    </xf>
    <xf numFmtId="10" fontId="23" fillId="5" borderId="1" xfId="5" applyNumberFormat="1" applyFont="1" applyFill="1" applyBorder="1" applyAlignment="1">
      <alignment horizontal="center" vertical="center"/>
    </xf>
    <xf numFmtId="10" fontId="25" fillId="0" borderId="1" xfId="11" applyNumberFormat="1" applyFont="1" applyBorder="1" applyAlignment="1">
      <alignment horizontal="center" vertical="center"/>
    </xf>
    <xf numFmtId="10" fontId="23" fillId="0" borderId="1" xfId="5" applyNumberFormat="1" applyFont="1" applyFill="1" applyBorder="1" applyAlignment="1">
      <alignment horizontal="center" vertical="center" wrapText="1"/>
    </xf>
    <xf numFmtId="10" fontId="24" fillId="3" borderId="1" xfId="11" applyNumberFormat="1" applyFont="1" applyFill="1" applyBorder="1" applyAlignment="1">
      <alignment horizontal="center" vertical="center"/>
    </xf>
    <xf numFmtId="0" fontId="24" fillId="0" borderId="1" xfId="5" applyNumberFormat="1" applyFont="1" applyBorder="1" applyAlignment="1">
      <alignment horizontal="center" vertical="center"/>
    </xf>
    <xf numFmtId="2" fontId="24" fillId="5" borderId="1" xfId="9" applyNumberFormat="1" applyFont="1" applyFill="1" applyBorder="1" applyAlignment="1">
      <alignment horizontal="center" vertical="center" wrapText="1"/>
    </xf>
    <xf numFmtId="170" fontId="23" fillId="0" borderId="1" xfId="5" applyNumberFormat="1" applyFont="1" applyFill="1" applyBorder="1" applyAlignment="1">
      <alignment horizontal="center" vertical="center" wrapText="1"/>
    </xf>
    <xf numFmtId="0" fontId="24" fillId="3" borderId="2" xfId="5" applyFont="1" applyFill="1" applyBorder="1" applyAlignment="1">
      <alignment horizontal="left" vertical="center" wrapText="1"/>
    </xf>
    <xf numFmtId="3" fontId="27" fillId="7" borderId="1" xfId="5" applyNumberFormat="1" applyFont="1" applyFill="1" applyBorder="1" applyAlignment="1">
      <alignment horizontal="center" vertical="center" wrapText="1"/>
    </xf>
    <xf numFmtId="0" fontId="27" fillId="7" borderId="1" xfId="5" applyFont="1" applyFill="1" applyBorder="1" applyAlignment="1">
      <alignment horizontal="center" vertical="center"/>
    </xf>
    <xf numFmtId="3" fontId="27" fillId="7" borderId="1" xfId="10" applyNumberFormat="1" applyFont="1" applyFill="1" applyBorder="1" applyAlignment="1">
      <alignment horizontal="center" vertical="center" wrapText="1"/>
    </xf>
    <xf numFmtId="3" fontId="27" fillId="7" borderId="1" xfId="5" applyNumberFormat="1" applyFont="1" applyFill="1" applyBorder="1" applyAlignment="1">
      <alignment horizontal="center" vertical="center"/>
    </xf>
    <xf numFmtId="3" fontId="27" fillId="7" borderId="1" xfId="8" applyNumberFormat="1" applyFont="1" applyFill="1" applyBorder="1" applyAlignment="1">
      <alignment horizontal="center" vertical="center"/>
    </xf>
    <xf numFmtId="0" fontId="27" fillId="7" borderId="1" xfId="9" applyFont="1" applyFill="1" applyBorder="1" applyAlignment="1">
      <alignment horizontal="center" vertical="center" wrapText="1"/>
    </xf>
    <xf numFmtId="14" fontId="28" fillId="7" borderId="1" xfId="5" applyNumberFormat="1" applyFont="1" applyFill="1" applyBorder="1" applyAlignment="1">
      <alignment horizontal="center" vertical="center" wrapText="1"/>
    </xf>
    <xf numFmtId="49" fontId="27" fillId="7" borderId="1" xfId="5" applyNumberFormat="1" applyFont="1" applyFill="1" applyBorder="1" applyAlignment="1">
      <alignment horizontal="center" vertical="center" wrapText="1"/>
    </xf>
    <xf numFmtId="166" fontId="27" fillId="7" borderId="1" xfId="5" applyNumberFormat="1" applyFont="1" applyFill="1" applyBorder="1" applyAlignment="1">
      <alignment horizontal="center" vertical="center"/>
    </xf>
    <xf numFmtId="49" fontId="27" fillId="7" borderId="1" xfId="5" applyNumberFormat="1" applyFont="1" applyFill="1" applyBorder="1" applyAlignment="1">
      <alignment horizontal="center" vertical="center"/>
    </xf>
    <xf numFmtId="10" fontId="24" fillId="0" borderId="1" xfId="9" applyNumberFormat="1" applyFont="1" applyBorder="1" applyAlignment="1">
      <alignment horizontal="center" vertical="center"/>
    </xf>
    <xf numFmtId="3" fontId="24" fillId="0" borderId="1" xfId="9" applyNumberFormat="1" applyFont="1" applyBorder="1" applyAlignment="1">
      <alignment horizontal="center" vertical="center"/>
    </xf>
    <xf numFmtId="167" fontId="24" fillId="0" borderId="1" xfId="5" applyNumberFormat="1" applyFont="1" applyBorder="1" applyAlignment="1">
      <alignment horizontal="center" vertical="center"/>
    </xf>
    <xf numFmtId="0" fontId="24" fillId="0" borderId="1" xfId="9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5" fillId="5" borderId="0" xfId="5" applyFont="1" applyFill="1" applyAlignment="1">
      <alignment wrapText="1"/>
    </xf>
    <xf numFmtId="0" fontId="5" fillId="5" borderId="0" xfId="5" applyFont="1" applyFill="1" applyAlignment="1">
      <alignment horizontal="center"/>
    </xf>
    <xf numFmtId="0" fontId="8" fillId="5" borderId="0" xfId="5" applyFont="1" applyFill="1" applyAlignment="1">
      <alignment horizontal="center" vertical="center"/>
    </xf>
    <xf numFmtId="0" fontId="5" fillId="5" borderId="0" xfId="5" applyFont="1" applyFill="1"/>
    <xf numFmtId="0" fontId="7" fillId="5" borderId="0" xfId="5" applyFont="1" applyFill="1" applyAlignment="1">
      <alignment horizontal="center" vertical="center"/>
    </xf>
    <xf numFmtId="0" fontId="8" fillId="5" borderId="0" xfId="5" applyFont="1" applyFill="1"/>
    <xf numFmtId="0" fontId="5" fillId="5" borderId="0" xfId="5" applyFont="1" applyFill="1" applyAlignment="1">
      <alignment horizontal="center" vertical="center"/>
    </xf>
    <xf numFmtId="0" fontId="4" fillId="5" borderId="0" xfId="5" applyFill="1"/>
    <xf numFmtId="0" fontId="5" fillId="0" borderId="4" xfId="23" applyFont="1" applyBorder="1" applyAlignment="1">
      <alignment horizontal="center" vertical="center"/>
    </xf>
    <xf numFmtId="3" fontId="5" fillId="0" borderId="4" xfId="23" applyNumberFormat="1" applyFont="1" applyBorder="1" applyAlignment="1">
      <alignment horizontal="center" vertical="center"/>
    </xf>
    <xf numFmtId="9" fontId="5" fillId="0" borderId="4" xfId="15" applyFont="1" applyBorder="1" applyAlignment="1">
      <alignment horizontal="center" vertical="center"/>
    </xf>
    <xf numFmtId="0" fontId="5" fillId="0" borderId="7" xfId="23" applyFont="1" applyFill="1" applyBorder="1" applyAlignment="1">
      <alignment horizontal="center" vertical="center"/>
    </xf>
    <xf numFmtId="168" fontId="5" fillId="0" borderId="4" xfId="15" applyNumberFormat="1" applyFont="1" applyBorder="1" applyAlignment="1">
      <alignment horizontal="center" vertical="center"/>
    </xf>
    <xf numFmtId="9" fontId="5" fillId="0" borderId="4" xfId="23" applyNumberFormat="1" applyFont="1" applyBorder="1" applyAlignment="1">
      <alignment horizontal="center" vertical="center"/>
    </xf>
    <xf numFmtId="9" fontId="5" fillId="0" borderId="4" xfId="15" applyNumberFormat="1" applyFont="1" applyBorder="1" applyAlignment="1">
      <alignment horizontal="center" vertical="center"/>
    </xf>
    <xf numFmtId="9" fontId="5" fillId="0" borderId="4" xfId="15" applyFont="1" applyFill="1" applyBorder="1" applyAlignment="1">
      <alignment horizontal="center" vertical="center"/>
    </xf>
    <xf numFmtId="3" fontId="24" fillId="0" borderId="1" xfId="8" applyNumberFormat="1" applyFont="1" applyBorder="1" applyAlignment="1">
      <alignment horizontal="center" vertical="center"/>
    </xf>
    <xf numFmtId="0" fontId="32" fillId="5" borderId="0" xfId="5" applyFont="1" applyFill="1"/>
    <xf numFmtId="0" fontId="25" fillId="0" borderId="1" xfId="0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10" fontId="25" fillId="0" borderId="1" xfId="0" applyNumberFormat="1" applyFont="1" applyBorder="1" applyAlignment="1">
      <alignment horizontal="center"/>
    </xf>
    <xf numFmtId="9" fontId="25" fillId="0" borderId="1" xfId="0" applyNumberFormat="1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10" fontId="24" fillId="0" borderId="1" xfId="15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0" fontId="24" fillId="0" borderId="1" xfId="0" applyNumberFormat="1" applyFont="1" applyFill="1" applyBorder="1" applyAlignment="1">
      <alignment horizontal="center"/>
    </xf>
    <xf numFmtId="3" fontId="24" fillId="0" borderId="0" xfId="0" applyNumberFormat="1" applyFont="1" applyFill="1" applyAlignment="1">
      <alignment horizontal="center"/>
    </xf>
    <xf numFmtId="10" fontId="24" fillId="0" borderId="1" xfId="0" applyNumberFormat="1" applyFont="1" applyFill="1" applyBorder="1" applyAlignment="1">
      <alignment horizontal="center" vertical="center" wrapText="1"/>
    </xf>
    <xf numFmtId="167" fontId="23" fillId="0" borderId="1" xfId="11" applyNumberFormat="1" applyFont="1" applyBorder="1" applyAlignment="1">
      <alignment horizontal="center" vertical="center"/>
    </xf>
    <xf numFmtId="10" fontId="24" fillId="0" borderId="1" xfId="30" applyNumberFormat="1" applyFont="1" applyFill="1" applyBorder="1" applyAlignment="1">
      <alignment horizontal="center" vertical="center"/>
    </xf>
    <xf numFmtId="10" fontId="24" fillId="0" borderId="1" xfId="30" applyNumberFormat="1" applyFont="1" applyBorder="1" applyAlignment="1">
      <alignment horizontal="center" vertical="center"/>
    </xf>
    <xf numFmtId="9" fontId="4" fillId="0" borderId="1" xfId="11" applyNumberFormat="1" applyFont="1" applyBorder="1" applyAlignment="1">
      <alignment horizontal="center"/>
    </xf>
    <xf numFmtId="9" fontId="4" fillId="0" borderId="1" xfId="11" applyFont="1" applyBorder="1" applyAlignment="1">
      <alignment horizontal="center"/>
    </xf>
    <xf numFmtId="3" fontId="4" fillId="0" borderId="1" xfId="21" applyNumberFormat="1" applyFont="1" applyBorder="1" applyAlignment="1">
      <alignment horizontal="center"/>
    </xf>
    <xf numFmtId="10" fontId="25" fillId="0" borderId="1" xfId="18" applyNumberFormat="1" applyFont="1" applyBorder="1" applyAlignment="1">
      <alignment horizontal="center"/>
    </xf>
    <xf numFmtId="0" fontId="22" fillId="0" borderId="1" xfId="5" applyFont="1" applyBorder="1" applyAlignment="1">
      <alignment horizontal="center"/>
    </xf>
    <xf numFmtId="10" fontId="25" fillId="0" borderId="0" xfId="18" applyNumberFormat="1" applyFont="1" applyAlignment="1">
      <alignment horizontal="center"/>
    </xf>
    <xf numFmtId="3" fontId="23" fillId="0" borderId="16" xfId="5" applyNumberFormat="1" applyFont="1" applyFill="1" applyBorder="1" applyAlignment="1">
      <alignment horizontal="center" vertical="center"/>
    </xf>
    <xf numFmtId="3" fontId="24" fillId="3" borderId="16" xfId="7" applyNumberFormat="1" applyFont="1" applyFill="1" applyBorder="1" applyAlignment="1">
      <alignment horizontal="center" vertical="center"/>
    </xf>
    <xf numFmtId="10" fontId="24" fillId="3" borderId="16" xfId="7" applyNumberFormat="1" applyFont="1" applyFill="1" applyBorder="1" applyAlignment="1">
      <alignment horizontal="center" vertical="center"/>
    </xf>
    <xf numFmtId="3" fontId="27" fillId="7" borderId="16" xfId="10" applyNumberFormat="1" applyFont="1" applyFill="1" applyBorder="1" applyAlignment="1">
      <alignment horizontal="center" vertical="center" wrapText="1"/>
    </xf>
    <xf numFmtId="0" fontId="24" fillId="3" borderId="16" xfId="7" applyNumberFormat="1" applyFont="1" applyFill="1" applyBorder="1" applyAlignment="1">
      <alignment horizontal="center" vertical="center"/>
    </xf>
    <xf numFmtId="10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0" fillId="7" borderId="34" xfId="6" applyFont="1" applyFill="1" applyBorder="1" applyAlignment="1" applyProtection="1">
      <alignment horizontal="center" vertical="center" wrapText="1"/>
    </xf>
    <xf numFmtId="168" fontId="5" fillId="0" borderId="36" xfId="15" applyNumberFormat="1" applyFont="1" applyBorder="1" applyAlignment="1">
      <alignment horizontal="center" vertical="center"/>
    </xf>
    <xf numFmtId="10" fontId="5" fillId="0" borderId="3" xfId="15" applyNumberFormat="1" applyFont="1" applyFill="1" applyBorder="1" applyAlignment="1">
      <alignment horizontal="center" vertical="center" wrapText="1"/>
    </xf>
    <xf numFmtId="0" fontId="5" fillId="0" borderId="36" xfId="23" applyFont="1" applyBorder="1" applyAlignment="1">
      <alignment horizontal="center" vertical="center"/>
    </xf>
    <xf numFmtId="9" fontId="5" fillId="0" borderId="36" xfId="23" applyNumberFormat="1" applyFont="1" applyBorder="1" applyAlignment="1">
      <alignment horizontal="center" vertical="center"/>
    </xf>
    <xf numFmtId="9" fontId="5" fillId="0" borderId="36" xfId="15" applyNumberFormat="1" applyFont="1" applyBorder="1" applyAlignment="1">
      <alignment horizontal="center" vertical="center"/>
    </xf>
    <xf numFmtId="167" fontId="24" fillId="0" borderId="35" xfId="11" applyNumberFormat="1" applyFont="1" applyBorder="1" applyAlignment="1">
      <alignment horizontal="center" vertical="center"/>
    </xf>
    <xf numFmtId="0" fontId="24" fillId="0" borderId="35" xfId="8" applyNumberFormat="1" applyFont="1" applyBorder="1" applyAlignment="1">
      <alignment horizontal="center" vertical="center"/>
    </xf>
    <xf numFmtId="3" fontId="5" fillId="0" borderId="36" xfId="23" applyNumberFormat="1" applyFont="1" applyBorder="1" applyAlignment="1">
      <alignment horizontal="center" vertical="center"/>
    </xf>
    <xf numFmtId="9" fontId="5" fillId="0" borderId="3" xfId="15" applyFont="1" applyFill="1" applyBorder="1" applyAlignment="1">
      <alignment horizontal="center" vertical="justify" wrapText="1"/>
    </xf>
    <xf numFmtId="10" fontId="24" fillId="0" borderId="35" xfId="11" applyNumberFormat="1" applyFont="1" applyBorder="1" applyAlignment="1">
      <alignment horizontal="center" vertical="center"/>
    </xf>
    <xf numFmtId="3" fontId="23" fillId="7" borderId="1" xfId="10" applyNumberFormat="1" applyFont="1" applyFill="1" applyBorder="1" applyAlignment="1">
      <alignment horizontal="center" vertical="center" wrapText="1"/>
    </xf>
    <xf numFmtId="3" fontId="27" fillId="7" borderId="35" xfId="10" applyNumberFormat="1" applyFont="1" applyFill="1" applyBorder="1" applyAlignment="1">
      <alignment horizontal="center" vertical="center" wrapText="1"/>
    </xf>
    <xf numFmtId="3" fontId="24" fillId="0" borderId="35" xfId="5" applyNumberFormat="1" applyFont="1" applyBorder="1" applyAlignment="1">
      <alignment horizontal="center" vertical="center"/>
    </xf>
    <xf numFmtId="3" fontId="23" fillId="0" borderId="1" xfId="5" applyNumberFormat="1" applyFont="1" applyFill="1" applyBorder="1" applyAlignment="1">
      <alignment horizontal="center" vertical="center"/>
    </xf>
    <xf numFmtId="165" fontId="24" fillId="0" borderId="1" xfId="8" applyNumberFormat="1" applyFont="1" applyBorder="1" applyAlignment="1">
      <alignment horizontal="center" vertical="center"/>
    </xf>
    <xf numFmtId="3" fontId="24" fillId="0" borderId="1" xfId="5" applyNumberFormat="1" applyFont="1" applyBorder="1" applyAlignment="1">
      <alignment horizontal="center" vertical="center"/>
    </xf>
    <xf numFmtId="167" fontId="24" fillId="0" borderId="1" xfId="11" applyNumberFormat="1" applyFont="1" applyBorder="1" applyAlignment="1">
      <alignment horizontal="center" vertical="center"/>
    </xf>
    <xf numFmtId="0" fontId="23" fillId="0" borderId="1" xfId="8" applyNumberFormat="1" applyFont="1" applyBorder="1" applyAlignment="1">
      <alignment horizontal="center" vertical="center"/>
    </xf>
    <xf numFmtId="3" fontId="23" fillId="0" borderId="1" xfId="5" applyNumberFormat="1" applyFont="1" applyBorder="1" applyAlignment="1">
      <alignment horizontal="center" vertical="center"/>
    </xf>
    <xf numFmtId="3" fontId="27" fillId="7" borderId="1" xfId="10" applyNumberFormat="1" applyFont="1" applyFill="1" applyBorder="1" applyAlignment="1">
      <alignment horizontal="center" vertical="center" wrapText="1"/>
    </xf>
    <xf numFmtId="10" fontId="23" fillId="0" borderId="1" xfId="9" applyNumberFormat="1" applyFont="1" applyBorder="1" applyAlignment="1">
      <alignment horizontal="center" vertical="center"/>
    </xf>
    <xf numFmtId="0" fontId="23" fillId="0" borderId="1" xfId="5" applyFont="1" applyFill="1" applyBorder="1" applyAlignment="1">
      <alignment horizontal="center" vertical="center"/>
    </xf>
    <xf numFmtId="9" fontId="24" fillId="0" borderId="1" xfId="5" applyNumberFormat="1" applyFont="1" applyBorder="1" applyAlignment="1">
      <alignment horizontal="center" vertical="center"/>
    </xf>
    <xf numFmtId="0" fontId="24" fillId="0" borderId="10" xfId="5" applyFont="1" applyBorder="1" applyAlignment="1">
      <alignment horizontal="left" vertical="justify" wrapText="1"/>
    </xf>
    <xf numFmtId="0" fontId="24" fillId="0" borderId="3" xfId="5" applyFont="1" applyBorder="1" applyAlignment="1">
      <alignment horizontal="left" vertical="justify" wrapText="1"/>
    </xf>
    <xf numFmtId="0" fontId="24" fillId="8" borderId="10" xfId="5" applyFont="1" applyFill="1" applyBorder="1" applyAlignment="1">
      <alignment horizontal="left" vertical="center" wrapText="1"/>
    </xf>
    <xf numFmtId="0" fontId="24" fillId="8" borderId="3" xfId="5" applyFont="1" applyFill="1" applyBorder="1" applyAlignment="1">
      <alignment horizontal="left" vertical="center" wrapText="1"/>
    </xf>
    <xf numFmtId="0" fontId="24" fillId="0" borderId="14" xfId="5" applyFont="1" applyBorder="1" applyAlignment="1">
      <alignment horizontal="left" vertical="center" wrapText="1"/>
    </xf>
    <xf numFmtId="0" fontId="24" fillId="0" borderId="15" xfId="5" applyFont="1" applyBorder="1" applyAlignment="1">
      <alignment horizontal="left" vertical="center" wrapText="1"/>
    </xf>
    <xf numFmtId="0" fontId="27" fillId="7" borderId="2" xfId="5" applyFont="1" applyFill="1" applyBorder="1" applyAlignment="1">
      <alignment horizontal="left" wrapText="1"/>
    </xf>
    <xf numFmtId="0" fontId="27" fillId="7" borderId="3" xfId="5" applyFont="1" applyFill="1" applyBorder="1" applyAlignment="1">
      <alignment horizontal="left" wrapText="1"/>
    </xf>
    <xf numFmtId="0" fontId="24" fillId="3" borderId="13" xfId="5" applyFont="1" applyFill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3" borderId="2" xfId="5" applyFont="1" applyFill="1" applyBorder="1" applyAlignment="1">
      <alignment horizontal="left" vertical="center" wrapText="1"/>
    </xf>
    <xf numFmtId="0" fontId="24" fillId="0" borderId="3" xfId="5" applyFont="1" applyBorder="1" applyAlignment="1">
      <alignment horizontal="left" vertical="center" wrapText="1"/>
    </xf>
    <xf numFmtId="0" fontId="24" fillId="0" borderId="8" xfId="5" applyFont="1" applyBorder="1" applyAlignment="1">
      <alignment horizontal="left" vertical="justify" wrapText="1"/>
    </xf>
    <xf numFmtId="0" fontId="24" fillId="0" borderId="9" xfId="5" applyFont="1" applyBorder="1" applyAlignment="1">
      <alignment horizontal="left" vertical="justify" wrapText="1"/>
    </xf>
    <xf numFmtId="0" fontId="24" fillId="3" borderId="11" xfId="5" applyFont="1" applyFill="1" applyBorder="1" applyAlignment="1">
      <alignment horizontal="left" vertical="center" wrapText="1"/>
    </xf>
    <xf numFmtId="0" fontId="24" fillId="0" borderId="12" xfId="5" applyFont="1" applyBorder="1" applyAlignment="1">
      <alignment horizontal="left" vertical="center" wrapText="1"/>
    </xf>
    <xf numFmtId="0" fontId="16" fillId="7" borderId="0" xfId="5" applyFont="1" applyFill="1" applyAlignment="1">
      <alignment horizontal="left" vertical="center" wrapText="1"/>
    </xf>
    <xf numFmtId="0" fontId="17" fillId="7" borderId="0" xfId="5" applyFont="1" applyFill="1" applyAlignment="1">
      <alignment horizontal="left" vertical="center" wrapText="1"/>
    </xf>
    <xf numFmtId="0" fontId="24" fillId="0" borderId="5" xfId="5" applyFont="1" applyBorder="1" applyAlignment="1">
      <alignment horizontal="left" vertical="center" wrapText="1"/>
    </xf>
    <xf numFmtId="0" fontId="26" fillId="0" borderId="7" xfId="5" applyFont="1" applyBorder="1" applyAlignment="1">
      <alignment horizontal="left" vertical="center" wrapText="1"/>
    </xf>
    <xf numFmtId="0" fontId="24" fillId="0" borderId="6" xfId="5" applyFont="1" applyBorder="1" applyAlignment="1">
      <alignment horizontal="left" vertical="center" wrapText="1"/>
    </xf>
    <xf numFmtId="0" fontId="26" fillId="0" borderId="6" xfId="5" applyFont="1" applyBorder="1" applyAlignment="1">
      <alignment horizontal="left" vertical="center" wrapText="1"/>
    </xf>
    <xf numFmtId="0" fontId="24" fillId="3" borderId="8" xfId="5" applyFont="1" applyFill="1" applyBorder="1" applyAlignment="1">
      <alignment horizontal="left" vertical="justify" wrapText="1"/>
    </xf>
    <xf numFmtId="0" fontId="24" fillId="3" borderId="9" xfId="5" applyFont="1" applyFill="1" applyBorder="1" applyAlignment="1">
      <alignment horizontal="left" vertical="justify" wrapText="1"/>
    </xf>
    <xf numFmtId="0" fontId="24" fillId="3" borderId="10" xfId="5" applyFont="1" applyFill="1" applyBorder="1" applyAlignment="1">
      <alignment horizontal="left" vertical="justify" wrapText="1"/>
    </xf>
  </cellXfs>
  <cellStyles count="125">
    <cellStyle name="20% - Accent1" xfId="46" builtinId="30" customBuiltin="1"/>
    <cellStyle name="20% - Accent2" xfId="50" builtinId="34" customBuiltin="1"/>
    <cellStyle name="20% - Accent3" xfId="54" builtinId="38" customBuiltin="1"/>
    <cellStyle name="20% - Accent4" xfId="58" builtinId="42" customBuiltin="1"/>
    <cellStyle name="20% - Accent5" xfId="62" builtinId="46" customBuiltin="1"/>
    <cellStyle name="20% - Accent6" xfId="66" builtinId="50" customBuiltin="1"/>
    <cellStyle name="20% - Énfasis1" xfId="77"/>
    <cellStyle name="20% - Énfasis2" xfId="78"/>
    <cellStyle name="20% - Énfasis3" xfId="79"/>
    <cellStyle name="20% - Énfasis4" xfId="80"/>
    <cellStyle name="20% - Énfasis5" xfId="81"/>
    <cellStyle name="20% - Énfasis6" xfId="82"/>
    <cellStyle name="40% - Accent1" xfId="47" builtinId="31" customBuiltin="1"/>
    <cellStyle name="40% - Accent2" xfId="51" builtinId="35" customBuiltin="1"/>
    <cellStyle name="40% - Accent3" xfId="55" builtinId="39" customBuiltin="1"/>
    <cellStyle name="40% - Accent4" xfId="59" builtinId="43" customBuiltin="1"/>
    <cellStyle name="40% - Accent5" xfId="63" builtinId="47" customBuiltin="1"/>
    <cellStyle name="40% - Accent6" xfId="67" builtinId="51" customBuiltin="1"/>
    <cellStyle name="40% - Énfasis1" xfId="83"/>
    <cellStyle name="40% - Énfasis2" xfId="84"/>
    <cellStyle name="40% - Énfasis3" xfId="85"/>
    <cellStyle name="40% - Énfasis4" xfId="86"/>
    <cellStyle name="40% - Énfasis5" xfId="87"/>
    <cellStyle name="40% - Énfasis6" xfId="88"/>
    <cellStyle name="60% - Accent1" xfId="48" builtinId="32" customBuiltin="1"/>
    <cellStyle name="60% - Accent2" xfId="52" builtinId="36" customBuiltin="1"/>
    <cellStyle name="60% - Accent3" xfId="56" builtinId="40" customBuiltin="1"/>
    <cellStyle name="60% - Accent4" xfId="60" builtinId="44" customBuiltin="1"/>
    <cellStyle name="60% - Accent5" xfId="64" builtinId="48" customBuiltin="1"/>
    <cellStyle name="60% - Accent6" xfId="68" builtinId="52" customBuiltin="1"/>
    <cellStyle name="60% - Énfasis1" xfId="89"/>
    <cellStyle name="60% - Énfasis2" xfId="90"/>
    <cellStyle name="60% - Énfasis3" xfId="91"/>
    <cellStyle name="60% - Énfasis4" xfId="92"/>
    <cellStyle name="60% - Énfasis5" xfId="93"/>
    <cellStyle name="60% - Énfasis6" xfId="94"/>
    <cellStyle name="Accent1" xfId="45" builtinId="29" customBuiltin="1"/>
    <cellStyle name="Accent2" xfId="49" builtinId="33" customBuiltin="1"/>
    <cellStyle name="Accent3" xfId="53" builtinId="37" customBuiltin="1"/>
    <cellStyle name="Accent4" xfId="57" builtinId="41" customBuiltin="1"/>
    <cellStyle name="Accent5" xfId="61" builtinId="45" customBuiltin="1"/>
    <cellStyle name="Accent6" xfId="65" builtinId="49" customBuiltin="1"/>
    <cellStyle name="Bad" xfId="37" builtinId="27" customBuiltin="1"/>
    <cellStyle name="Buena" xfId="95"/>
    <cellStyle name="Calculation" xfId="40" builtinId="22" customBuiltin="1"/>
    <cellStyle name="Cálculo" xfId="96"/>
    <cellStyle name="Celda de comprobación" xfId="97"/>
    <cellStyle name="Celda vinculada" xfId="98"/>
    <cellStyle name="Check Cell" xfId="42" builtinId="23" customBuiltin="1"/>
    <cellStyle name="Comma 2" xfId="7"/>
    <cellStyle name="Dezimal 2" xfId="69"/>
    <cellStyle name="Encabezado 4" xfId="99"/>
    <cellStyle name="Énfasis1" xfId="100"/>
    <cellStyle name="Énfasis2" xfId="101"/>
    <cellStyle name="Énfasis3" xfId="102"/>
    <cellStyle name="Énfasis4" xfId="103"/>
    <cellStyle name="Énfasis5" xfId="104"/>
    <cellStyle name="Énfasis6" xfId="105"/>
    <cellStyle name="Entrada" xfId="106"/>
    <cellStyle name="Explanatory Text" xfId="44" builtinId="53" customBuiltin="1"/>
    <cellStyle name="Good" xfId="36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kobling 2" xfId="74"/>
    <cellStyle name="Hyperlink" xfId="6" builtinId="8"/>
    <cellStyle name="Hyperlink 2" xfId="12"/>
    <cellStyle name="Hyperlink 3" xfId="13"/>
    <cellStyle name="Hyperlink 4" xfId="24"/>
    <cellStyle name="Hyperlink 4 2" xfId="123"/>
    <cellStyle name="Hyperlinkki 2" xfId="22"/>
    <cellStyle name="Incorrecto" xfId="107"/>
    <cellStyle name="Input" xfId="38" builtinId="20" customBuiltin="1"/>
    <cellStyle name="Komma 2" xfId="73"/>
    <cellStyle name="Komma 2 2" xfId="116"/>
    <cellStyle name="Komma 2 3" xfId="118"/>
    <cellStyle name="Komma 3" xfId="70"/>
    <cellStyle name="Komma 4" xfId="120"/>
    <cellStyle name="Linked Cell" xfId="41" builtinId="24" customBuiltin="1"/>
    <cellStyle name="Merknad 2" xfId="117"/>
    <cellStyle name="Neutral 2" xfId="75"/>
    <cellStyle name="Normal" xfId="0" builtinId="0"/>
    <cellStyle name="Normal 2" xfId="1"/>
    <cellStyle name="Normal 2 2" xfId="8"/>
    <cellStyle name="Normal 2 2 2" xfId="21"/>
    <cellStyle name="Normal 2 3" xfId="14"/>
    <cellStyle name="Normal 2 4" xfId="25"/>
    <cellStyle name="Normal 3" xfId="2"/>
    <cellStyle name="Normal 3 2" xfId="9"/>
    <cellStyle name="Normal 4" xfId="3"/>
    <cellStyle name="Normal 5" xfId="5"/>
    <cellStyle name="Normal 6" xfId="23"/>
    <cellStyle name="Normal 6 2" xfId="122"/>
    <cellStyle name="Normal 7" xfId="29"/>
    <cellStyle name="Normal_Sheet1" xfId="10"/>
    <cellStyle name="Normalny 2" xfId="16"/>
    <cellStyle name="Normalny 3" xfId="17"/>
    <cellStyle name="Normalny 4" xfId="18"/>
    <cellStyle name="Notas" xfId="108"/>
    <cellStyle name="Notas 2" xfId="121"/>
    <cellStyle name="Output" xfId="39" builtinId="21" customBuiltin="1"/>
    <cellStyle name="Percent" xfId="30" builtinId="5"/>
    <cellStyle name="Percent 2" xfId="4"/>
    <cellStyle name="Percent 2 2" xfId="15"/>
    <cellStyle name="Percent 2 3" xfId="27"/>
    <cellStyle name="Percent 3" xfId="11"/>
    <cellStyle name="Percent 4" xfId="26"/>
    <cellStyle name="Percent 4 2" xfId="124"/>
    <cellStyle name="Percent 5" xfId="28"/>
    <cellStyle name="Procentowy 2" xfId="19"/>
    <cellStyle name="Prosent 2" xfId="20"/>
    <cellStyle name="Prosent 2 2" xfId="119"/>
    <cellStyle name="Prosent 3" xfId="71"/>
    <cellStyle name="Salida" xfId="109"/>
    <cellStyle name="Standard 2" xfId="72"/>
    <cellStyle name="Texto de advertencia" xfId="110"/>
    <cellStyle name="Texto explicativo" xfId="111"/>
    <cellStyle name="Title" xfId="31" builtinId="15" customBuiltin="1"/>
    <cellStyle name="Título" xfId="112"/>
    <cellStyle name="Título 1" xfId="113"/>
    <cellStyle name="Título 2" xfId="114"/>
    <cellStyle name="Título 3" xfId="115"/>
    <cellStyle name="Total 2" xfId="76"/>
    <cellStyle name="Warning Text" xfId="43" builtinId="11" customBuiltin="1"/>
  </cellStyles>
  <dxfs count="0"/>
  <tableStyles count="0" defaultTableStyle="TableStyleMedium2" defaultPivotStyle="PivotStyleMedium9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BA_doc">
  <a:themeElements>
    <a:clrScheme name="EBA">
      <a:dk1>
        <a:sysClr val="windowText" lastClr="000000"/>
      </a:dk1>
      <a:lt1>
        <a:sysClr val="window" lastClr="FFFFFF"/>
      </a:lt1>
      <a:dk2>
        <a:srgbClr val="005596"/>
      </a:dk2>
      <a:lt2>
        <a:srgbClr val="00AEEF"/>
      </a:lt2>
      <a:accent1>
        <a:srgbClr val="48748F"/>
      </a:accent1>
      <a:accent2>
        <a:srgbClr val="807F83"/>
      </a:accent2>
      <a:accent3>
        <a:srgbClr val="A30134"/>
      </a:accent3>
      <a:accent4>
        <a:srgbClr val="D9531E"/>
      </a:accent4>
      <a:accent5>
        <a:srgbClr val="439539"/>
      </a:accent5>
      <a:accent6>
        <a:srgbClr val="7C2B83"/>
      </a:accent6>
      <a:hlink>
        <a:srgbClr val="005596"/>
      </a:hlink>
      <a:folHlink>
        <a:srgbClr val="00AEEF"/>
      </a:folHlink>
    </a:clrScheme>
    <a:fontScheme name="EB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lack">
      <a:srgbClr val="000000"/>
    </a:custClr>
    <a:custClr name="Mid Grey">
      <a:srgbClr val="BEC0C2"/>
    </a:custClr>
    <a:custClr name="Light Grey">
      <a:srgbClr val="E6E7E8"/>
    </a:custClr>
    <a:custClr name="Gold">
      <a:srgbClr val="F99D3E"/>
    </a:custClr>
    <a:custClr name="Pale Gold">
      <a:srgbClr val="FEE3C7"/>
    </a:custClr>
    <a:custClr name="Yellow">
      <a:srgbClr val="FFD200"/>
    </a:custClr>
    <a:custClr name="Mid Green">
      <a:srgbClr val="8CA829"/>
    </a:custClr>
    <a:custClr name="Pale Green">
      <a:srgbClr val="A0CA9C"/>
    </a:custClr>
    <a:custClr name="Mid Grey-Blue">
      <a:srgbClr val="96ACBF"/>
    </a:custClr>
    <a:custClr name="Pale Blue">
      <a:srgbClr val="7FD6F7"/>
    </a:custClr>
    <a:custClr name="Mid Purple">
      <a:srgbClr val="9D60A2"/>
    </a:custClr>
    <a:custClr name="Pale Purple">
      <a:srgbClr val="D18099"/>
    </a:custClr>
  </a:custClr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ktk.lv/en/law/disclosure_on_implementation_o/statistical_data/2009-06-25_data_on_national_banking/" TargetMode="External"/><Relationship Id="rId13" Type="http://schemas.openxmlformats.org/officeDocument/2006/relationships/hyperlink" Target="http://www.bnr.ro/files/d/Supraveghere/XLS_DS4/2009/national_data.xls" TargetMode="External"/><Relationship Id="rId3" Type="http://schemas.openxmlformats.org/officeDocument/2006/relationships/hyperlink" Target="https://www.cnb.cz/en/supervision_financial_market/conduct_of_supervision/supervisory_disclosure/statistical_data/basic_data.html" TargetMode="External"/><Relationship Id="rId7" Type="http://schemas.openxmlformats.org/officeDocument/2006/relationships/hyperlink" Target="http://www.lb.lt/eng/institutions/national_data.htm" TargetMode="External"/><Relationship Id="rId12" Type="http://schemas.openxmlformats.org/officeDocument/2006/relationships/hyperlink" Target="http://www.nbs.sk/en/financial-market-supervision/supervisory-disclosure-framework/statistical-data" TargetMode="External"/><Relationship Id="rId2" Type="http://schemas.openxmlformats.org/officeDocument/2006/relationships/hyperlink" Target="http://www.bnb.bg/bnbweb/groups/public/documents/bnb_download/national_data-en.xls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www.fma.gv.at/en/legal-framework/supervisory-disclosure/statistical-data-on-basel-ii-implementation.html" TargetMode="External"/><Relationship Id="rId6" Type="http://schemas.openxmlformats.org/officeDocument/2006/relationships/hyperlink" Target="http://www.centralbank.ie/REGULATION/INDUSTRY-SECTORS/CREDIT-INSTITUTIONS/SUPERVISORY-DISCLOSURES/Pages/statistical-data.aspx" TargetMode="External"/><Relationship Id="rId11" Type="http://schemas.openxmlformats.org/officeDocument/2006/relationships/hyperlink" Target="http://www.bsi.si/iskalniki/nadzorniska-razkritja-en-vsebina.asp?VsebinaId=5849&amp;MapaId=840" TargetMode="External"/><Relationship Id="rId5" Type="http://schemas.openxmlformats.org/officeDocument/2006/relationships/hyperlink" Target="http://www.finanssivalvonta.fi/en/Supervision/Supervisory_Disclosure/Statistical_data/Documents/national_data_2010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fi.se/upload/90_English/30_Regulations/supervisory_disclosure/Statistics/national-data-2012-supervisory-disclosure.pdf" TargetMode="External"/><Relationship Id="rId4" Type="http://schemas.openxmlformats.org/officeDocument/2006/relationships/hyperlink" Target="http://www.transparencia.cnmv.bde.es/SD/sd_e.htm" TargetMode="External"/><Relationship Id="rId9" Type="http://schemas.openxmlformats.org/officeDocument/2006/relationships/hyperlink" Target="http://www.mfsa.com.mt/pages/default.asp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GT151"/>
  <sheetViews>
    <sheetView tabSelected="1" view="pageBreakPreview" zoomScale="80" zoomScaleNormal="90" zoomScaleSheetLayoutView="80" workbookViewId="0">
      <pane xSplit="2" topLeftCell="V1" activePane="topRight" state="frozen"/>
      <selection pane="topRight" activeCell="X23" sqref="X23"/>
    </sheetView>
  </sheetViews>
  <sheetFormatPr defaultRowHeight="12.75" x14ac:dyDescent="0.2"/>
  <cols>
    <col min="1" max="1" width="46" style="2" customWidth="1"/>
    <col min="2" max="2" width="32.375" style="2" customWidth="1"/>
    <col min="3" max="4" width="19.25" style="8" customWidth="1"/>
    <col min="5" max="5" width="19.25" style="2" customWidth="1"/>
    <col min="6" max="14" width="19.25" style="8" customWidth="1"/>
    <col min="15" max="15" width="19.25" style="2" customWidth="1"/>
    <col min="16" max="24" width="19.25" style="8" customWidth="1"/>
    <col min="25" max="33" width="19.25" style="2" customWidth="1"/>
    <col min="34" max="34" width="9" style="86"/>
    <col min="35" max="202" width="9" style="2"/>
    <col min="203" max="203" width="9" style="10"/>
    <col min="204" max="256" width="8" style="10"/>
    <col min="257" max="257" width="40.375" style="10" customWidth="1"/>
    <col min="258" max="258" width="28.375" style="10" customWidth="1"/>
    <col min="259" max="289" width="16.875" style="10" customWidth="1"/>
    <col min="290" max="512" width="8" style="10"/>
    <col min="513" max="513" width="40.375" style="10" customWidth="1"/>
    <col min="514" max="514" width="28.375" style="10" customWidth="1"/>
    <col min="515" max="545" width="16.875" style="10" customWidth="1"/>
    <col min="546" max="768" width="8" style="10"/>
    <col min="769" max="769" width="40.375" style="10" customWidth="1"/>
    <col min="770" max="770" width="28.375" style="10" customWidth="1"/>
    <col min="771" max="801" width="16.875" style="10" customWidth="1"/>
    <col min="802" max="1024" width="9" style="10"/>
    <col min="1025" max="1025" width="40.375" style="10" customWidth="1"/>
    <col min="1026" max="1026" width="28.375" style="10" customWidth="1"/>
    <col min="1027" max="1057" width="16.875" style="10" customWidth="1"/>
    <col min="1058" max="1280" width="8" style="10"/>
    <col min="1281" max="1281" width="40.375" style="10" customWidth="1"/>
    <col min="1282" max="1282" width="28.375" style="10" customWidth="1"/>
    <col min="1283" max="1313" width="16.875" style="10" customWidth="1"/>
    <col min="1314" max="1536" width="8" style="10"/>
    <col min="1537" max="1537" width="40.375" style="10" customWidth="1"/>
    <col min="1538" max="1538" width="28.375" style="10" customWidth="1"/>
    <col min="1539" max="1569" width="16.875" style="10" customWidth="1"/>
    <col min="1570" max="1792" width="8" style="10"/>
    <col min="1793" max="1793" width="40.375" style="10" customWidth="1"/>
    <col min="1794" max="1794" width="28.375" style="10" customWidth="1"/>
    <col min="1795" max="1825" width="16.875" style="10" customWidth="1"/>
    <col min="1826" max="2048" width="9" style="10"/>
    <col min="2049" max="2049" width="40.375" style="10" customWidth="1"/>
    <col min="2050" max="2050" width="28.375" style="10" customWidth="1"/>
    <col min="2051" max="2081" width="16.875" style="10" customWidth="1"/>
    <col min="2082" max="2304" width="8" style="10"/>
    <col min="2305" max="2305" width="40.375" style="10" customWidth="1"/>
    <col min="2306" max="2306" width="28.375" style="10" customWidth="1"/>
    <col min="2307" max="2337" width="16.875" style="10" customWidth="1"/>
    <col min="2338" max="2560" width="8" style="10"/>
    <col min="2561" max="2561" width="40.375" style="10" customWidth="1"/>
    <col min="2562" max="2562" width="28.375" style="10" customWidth="1"/>
    <col min="2563" max="2593" width="16.875" style="10" customWidth="1"/>
    <col min="2594" max="2816" width="8" style="10"/>
    <col min="2817" max="2817" width="40.375" style="10" customWidth="1"/>
    <col min="2818" max="2818" width="28.375" style="10" customWidth="1"/>
    <col min="2819" max="2849" width="16.875" style="10" customWidth="1"/>
    <col min="2850" max="3072" width="9" style="10"/>
    <col min="3073" max="3073" width="40.375" style="10" customWidth="1"/>
    <col min="3074" max="3074" width="28.375" style="10" customWidth="1"/>
    <col min="3075" max="3105" width="16.875" style="10" customWidth="1"/>
    <col min="3106" max="3328" width="8" style="10"/>
    <col min="3329" max="3329" width="40.375" style="10" customWidth="1"/>
    <col min="3330" max="3330" width="28.375" style="10" customWidth="1"/>
    <col min="3331" max="3361" width="16.875" style="10" customWidth="1"/>
    <col min="3362" max="3584" width="8" style="10"/>
    <col min="3585" max="3585" width="40.375" style="10" customWidth="1"/>
    <col min="3586" max="3586" width="28.375" style="10" customWidth="1"/>
    <col min="3587" max="3617" width="16.875" style="10" customWidth="1"/>
    <col min="3618" max="3840" width="8" style="10"/>
    <col min="3841" max="3841" width="40.375" style="10" customWidth="1"/>
    <col min="3842" max="3842" width="28.375" style="10" customWidth="1"/>
    <col min="3843" max="3873" width="16.875" style="10" customWidth="1"/>
    <col min="3874" max="4096" width="9" style="10"/>
    <col min="4097" max="4097" width="40.375" style="10" customWidth="1"/>
    <col min="4098" max="4098" width="28.375" style="10" customWidth="1"/>
    <col min="4099" max="4129" width="16.875" style="10" customWidth="1"/>
    <col min="4130" max="4352" width="8" style="10"/>
    <col min="4353" max="4353" width="40.375" style="10" customWidth="1"/>
    <col min="4354" max="4354" width="28.375" style="10" customWidth="1"/>
    <col min="4355" max="4385" width="16.875" style="10" customWidth="1"/>
    <col min="4386" max="4608" width="8" style="10"/>
    <col min="4609" max="4609" width="40.375" style="10" customWidth="1"/>
    <col min="4610" max="4610" width="28.375" style="10" customWidth="1"/>
    <col min="4611" max="4641" width="16.875" style="10" customWidth="1"/>
    <col min="4642" max="4864" width="8" style="10"/>
    <col min="4865" max="4865" width="40.375" style="10" customWidth="1"/>
    <col min="4866" max="4866" width="28.375" style="10" customWidth="1"/>
    <col min="4867" max="4897" width="16.875" style="10" customWidth="1"/>
    <col min="4898" max="5120" width="9" style="10"/>
    <col min="5121" max="5121" width="40.375" style="10" customWidth="1"/>
    <col min="5122" max="5122" width="28.375" style="10" customWidth="1"/>
    <col min="5123" max="5153" width="16.875" style="10" customWidth="1"/>
    <col min="5154" max="5376" width="8" style="10"/>
    <col min="5377" max="5377" width="40.375" style="10" customWidth="1"/>
    <col min="5378" max="5378" width="28.375" style="10" customWidth="1"/>
    <col min="5379" max="5409" width="16.875" style="10" customWidth="1"/>
    <col min="5410" max="5632" width="8" style="10"/>
    <col min="5633" max="5633" width="40.375" style="10" customWidth="1"/>
    <col min="5634" max="5634" width="28.375" style="10" customWidth="1"/>
    <col min="5635" max="5665" width="16.875" style="10" customWidth="1"/>
    <col min="5666" max="5888" width="8" style="10"/>
    <col min="5889" max="5889" width="40.375" style="10" customWidth="1"/>
    <col min="5890" max="5890" width="28.375" style="10" customWidth="1"/>
    <col min="5891" max="5921" width="16.875" style="10" customWidth="1"/>
    <col min="5922" max="6144" width="9" style="10"/>
    <col min="6145" max="6145" width="40.375" style="10" customWidth="1"/>
    <col min="6146" max="6146" width="28.375" style="10" customWidth="1"/>
    <col min="6147" max="6177" width="16.875" style="10" customWidth="1"/>
    <col min="6178" max="6400" width="8" style="10"/>
    <col min="6401" max="6401" width="40.375" style="10" customWidth="1"/>
    <col min="6402" max="6402" width="28.375" style="10" customWidth="1"/>
    <col min="6403" max="6433" width="16.875" style="10" customWidth="1"/>
    <col min="6434" max="6656" width="8" style="10"/>
    <col min="6657" max="6657" width="40.375" style="10" customWidth="1"/>
    <col min="6658" max="6658" width="28.375" style="10" customWidth="1"/>
    <col min="6659" max="6689" width="16.875" style="10" customWidth="1"/>
    <col min="6690" max="6912" width="8" style="10"/>
    <col min="6913" max="6913" width="40.375" style="10" customWidth="1"/>
    <col min="6914" max="6914" width="28.375" style="10" customWidth="1"/>
    <col min="6915" max="6945" width="16.875" style="10" customWidth="1"/>
    <col min="6946" max="7168" width="9" style="10"/>
    <col min="7169" max="7169" width="40.375" style="10" customWidth="1"/>
    <col min="7170" max="7170" width="28.375" style="10" customWidth="1"/>
    <col min="7171" max="7201" width="16.875" style="10" customWidth="1"/>
    <col min="7202" max="7424" width="8" style="10"/>
    <col min="7425" max="7425" width="40.375" style="10" customWidth="1"/>
    <col min="7426" max="7426" width="28.375" style="10" customWidth="1"/>
    <col min="7427" max="7457" width="16.875" style="10" customWidth="1"/>
    <col min="7458" max="7680" width="8" style="10"/>
    <col min="7681" max="7681" width="40.375" style="10" customWidth="1"/>
    <col min="7682" max="7682" width="28.375" style="10" customWidth="1"/>
    <col min="7683" max="7713" width="16.875" style="10" customWidth="1"/>
    <col min="7714" max="7936" width="8" style="10"/>
    <col min="7937" max="7937" width="40.375" style="10" customWidth="1"/>
    <col min="7938" max="7938" width="28.375" style="10" customWidth="1"/>
    <col min="7939" max="7969" width="16.875" style="10" customWidth="1"/>
    <col min="7970" max="8192" width="9" style="10"/>
    <col min="8193" max="8193" width="40.375" style="10" customWidth="1"/>
    <col min="8194" max="8194" width="28.375" style="10" customWidth="1"/>
    <col min="8195" max="8225" width="16.875" style="10" customWidth="1"/>
    <col min="8226" max="8448" width="8" style="10"/>
    <col min="8449" max="8449" width="40.375" style="10" customWidth="1"/>
    <col min="8450" max="8450" width="28.375" style="10" customWidth="1"/>
    <col min="8451" max="8481" width="16.875" style="10" customWidth="1"/>
    <col min="8482" max="8704" width="8" style="10"/>
    <col min="8705" max="8705" width="40.375" style="10" customWidth="1"/>
    <col min="8706" max="8706" width="28.375" style="10" customWidth="1"/>
    <col min="8707" max="8737" width="16.875" style="10" customWidth="1"/>
    <col min="8738" max="8960" width="8" style="10"/>
    <col min="8961" max="8961" width="40.375" style="10" customWidth="1"/>
    <col min="8962" max="8962" width="28.375" style="10" customWidth="1"/>
    <col min="8963" max="8993" width="16.875" style="10" customWidth="1"/>
    <col min="8994" max="9216" width="9" style="10"/>
    <col min="9217" max="9217" width="40.375" style="10" customWidth="1"/>
    <col min="9218" max="9218" width="28.375" style="10" customWidth="1"/>
    <col min="9219" max="9249" width="16.875" style="10" customWidth="1"/>
    <col min="9250" max="9472" width="8" style="10"/>
    <col min="9473" max="9473" width="40.375" style="10" customWidth="1"/>
    <col min="9474" max="9474" width="28.375" style="10" customWidth="1"/>
    <col min="9475" max="9505" width="16.875" style="10" customWidth="1"/>
    <col min="9506" max="9728" width="8" style="10"/>
    <col min="9729" max="9729" width="40.375" style="10" customWidth="1"/>
    <col min="9730" max="9730" width="28.375" style="10" customWidth="1"/>
    <col min="9731" max="9761" width="16.875" style="10" customWidth="1"/>
    <col min="9762" max="9984" width="8" style="10"/>
    <col min="9985" max="9985" width="40.375" style="10" customWidth="1"/>
    <col min="9986" max="9986" width="28.375" style="10" customWidth="1"/>
    <col min="9987" max="10017" width="16.875" style="10" customWidth="1"/>
    <col min="10018" max="10240" width="9" style="10"/>
    <col min="10241" max="10241" width="40.375" style="10" customWidth="1"/>
    <col min="10242" max="10242" width="28.375" style="10" customWidth="1"/>
    <col min="10243" max="10273" width="16.875" style="10" customWidth="1"/>
    <col min="10274" max="10496" width="8" style="10"/>
    <col min="10497" max="10497" width="40.375" style="10" customWidth="1"/>
    <col min="10498" max="10498" width="28.375" style="10" customWidth="1"/>
    <col min="10499" max="10529" width="16.875" style="10" customWidth="1"/>
    <col min="10530" max="10752" width="8" style="10"/>
    <col min="10753" max="10753" width="40.375" style="10" customWidth="1"/>
    <col min="10754" max="10754" width="28.375" style="10" customWidth="1"/>
    <col min="10755" max="10785" width="16.875" style="10" customWidth="1"/>
    <col min="10786" max="11008" width="8" style="10"/>
    <col min="11009" max="11009" width="40.375" style="10" customWidth="1"/>
    <col min="11010" max="11010" width="28.375" style="10" customWidth="1"/>
    <col min="11011" max="11041" width="16.875" style="10" customWidth="1"/>
    <col min="11042" max="11264" width="9" style="10"/>
    <col min="11265" max="11265" width="40.375" style="10" customWidth="1"/>
    <col min="11266" max="11266" width="28.375" style="10" customWidth="1"/>
    <col min="11267" max="11297" width="16.875" style="10" customWidth="1"/>
    <col min="11298" max="11520" width="8" style="10"/>
    <col min="11521" max="11521" width="40.375" style="10" customWidth="1"/>
    <col min="11522" max="11522" width="28.375" style="10" customWidth="1"/>
    <col min="11523" max="11553" width="16.875" style="10" customWidth="1"/>
    <col min="11554" max="11776" width="8" style="10"/>
    <col min="11777" max="11777" width="40.375" style="10" customWidth="1"/>
    <col min="11778" max="11778" width="28.375" style="10" customWidth="1"/>
    <col min="11779" max="11809" width="16.875" style="10" customWidth="1"/>
    <col min="11810" max="12032" width="8" style="10"/>
    <col min="12033" max="12033" width="40.375" style="10" customWidth="1"/>
    <col min="12034" max="12034" width="28.375" style="10" customWidth="1"/>
    <col min="12035" max="12065" width="16.875" style="10" customWidth="1"/>
    <col min="12066" max="12288" width="9" style="10"/>
    <col min="12289" max="12289" width="40.375" style="10" customWidth="1"/>
    <col min="12290" max="12290" width="28.375" style="10" customWidth="1"/>
    <col min="12291" max="12321" width="16.875" style="10" customWidth="1"/>
    <col min="12322" max="12544" width="8" style="10"/>
    <col min="12545" max="12545" width="40.375" style="10" customWidth="1"/>
    <col min="12546" max="12546" width="28.375" style="10" customWidth="1"/>
    <col min="12547" max="12577" width="16.875" style="10" customWidth="1"/>
    <col min="12578" max="12800" width="8" style="10"/>
    <col min="12801" max="12801" width="40.375" style="10" customWidth="1"/>
    <col min="12802" max="12802" width="28.375" style="10" customWidth="1"/>
    <col min="12803" max="12833" width="16.875" style="10" customWidth="1"/>
    <col min="12834" max="13056" width="8" style="10"/>
    <col min="13057" max="13057" width="40.375" style="10" customWidth="1"/>
    <col min="13058" max="13058" width="28.375" style="10" customWidth="1"/>
    <col min="13059" max="13089" width="16.875" style="10" customWidth="1"/>
    <col min="13090" max="13312" width="9" style="10"/>
    <col min="13313" max="13313" width="40.375" style="10" customWidth="1"/>
    <col min="13314" max="13314" width="28.375" style="10" customWidth="1"/>
    <col min="13315" max="13345" width="16.875" style="10" customWidth="1"/>
    <col min="13346" max="13568" width="8" style="10"/>
    <col min="13569" max="13569" width="40.375" style="10" customWidth="1"/>
    <col min="13570" max="13570" width="28.375" style="10" customWidth="1"/>
    <col min="13571" max="13601" width="16.875" style="10" customWidth="1"/>
    <col min="13602" max="13824" width="8" style="10"/>
    <col min="13825" max="13825" width="40.375" style="10" customWidth="1"/>
    <col min="13826" max="13826" width="28.375" style="10" customWidth="1"/>
    <col min="13827" max="13857" width="16.875" style="10" customWidth="1"/>
    <col min="13858" max="14080" width="8" style="10"/>
    <col min="14081" max="14081" width="40.375" style="10" customWidth="1"/>
    <col min="14082" max="14082" width="28.375" style="10" customWidth="1"/>
    <col min="14083" max="14113" width="16.875" style="10" customWidth="1"/>
    <col min="14114" max="14336" width="9" style="10"/>
    <col min="14337" max="14337" width="40.375" style="10" customWidth="1"/>
    <col min="14338" max="14338" width="28.375" style="10" customWidth="1"/>
    <col min="14339" max="14369" width="16.875" style="10" customWidth="1"/>
    <col min="14370" max="14592" width="8" style="10"/>
    <col min="14593" max="14593" width="40.375" style="10" customWidth="1"/>
    <col min="14594" max="14594" width="28.375" style="10" customWidth="1"/>
    <col min="14595" max="14625" width="16.875" style="10" customWidth="1"/>
    <col min="14626" max="14848" width="8" style="10"/>
    <col min="14849" max="14849" width="40.375" style="10" customWidth="1"/>
    <col min="14850" max="14850" width="28.375" style="10" customWidth="1"/>
    <col min="14851" max="14881" width="16.875" style="10" customWidth="1"/>
    <col min="14882" max="15104" width="8" style="10"/>
    <col min="15105" max="15105" width="40.375" style="10" customWidth="1"/>
    <col min="15106" max="15106" width="28.375" style="10" customWidth="1"/>
    <col min="15107" max="15137" width="16.875" style="10" customWidth="1"/>
    <col min="15138" max="15360" width="9" style="10"/>
    <col min="15361" max="15361" width="40.375" style="10" customWidth="1"/>
    <col min="15362" max="15362" width="28.375" style="10" customWidth="1"/>
    <col min="15363" max="15393" width="16.875" style="10" customWidth="1"/>
    <col min="15394" max="15616" width="8" style="10"/>
    <col min="15617" max="15617" width="40.375" style="10" customWidth="1"/>
    <col min="15618" max="15618" width="28.375" style="10" customWidth="1"/>
    <col min="15619" max="15649" width="16.875" style="10" customWidth="1"/>
    <col min="15650" max="15872" width="8" style="10"/>
    <col min="15873" max="15873" width="40.375" style="10" customWidth="1"/>
    <col min="15874" max="15874" width="28.375" style="10" customWidth="1"/>
    <col min="15875" max="15905" width="16.875" style="10" customWidth="1"/>
    <col min="15906" max="16128" width="8" style="10"/>
    <col min="16129" max="16129" width="40.375" style="10" customWidth="1"/>
    <col min="16130" max="16130" width="28.375" style="10" customWidth="1"/>
    <col min="16131" max="16161" width="16.875" style="10" customWidth="1"/>
    <col min="16162" max="16384" width="9" style="10"/>
  </cols>
  <sheetData>
    <row r="1" spans="1:59" ht="54" customHeight="1" x14ac:dyDescent="0.2">
      <c r="A1" s="169" t="s">
        <v>0</v>
      </c>
      <c r="B1" s="170"/>
      <c r="C1" s="11" t="s">
        <v>1</v>
      </c>
      <c r="D1" s="12" t="s">
        <v>2</v>
      </c>
      <c r="E1" s="11" t="s">
        <v>3</v>
      </c>
      <c r="F1" s="12" t="s">
        <v>4</v>
      </c>
      <c r="G1" s="13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5" t="s">
        <v>10</v>
      </c>
      <c r="M1" s="15" t="s">
        <v>11</v>
      </c>
      <c r="N1" s="14" t="s">
        <v>12</v>
      </c>
      <c r="O1" s="14" t="s">
        <v>59</v>
      </c>
      <c r="P1" s="14" t="s">
        <v>13</v>
      </c>
      <c r="Q1" s="14" t="s">
        <v>14</v>
      </c>
      <c r="R1" s="15" t="s">
        <v>15</v>
      </c>
      <c r="S1" s="14" t="s">
        <v>16</v>
      </c>
      <c r="T1" s="15" t="s">
        <v>18</v>
      </c>
      <c r="U1" s="14" t="s">
        <v>19</v>
      </c>
      <c r="V1" s="15" t="s">
        <v>17</v>
      </c>
      <c r="W1" s="11" t="s">
        <v>20</v>
      </c>
      <c r="X1" s="14" t="s">
        <v>21</v>
      </c>
      <c r="Y1" s="14" t="s">
        <v>22</v>
      </c>
      <c r="Z1" s="14" t="s">
        <v>23</v>
      </c>
      <c r="AA1" s="129" t="s">
        <v>24</v>
      </c>
      <c r="AB1" s="15" t="s">
        <v>25</v>
      </c>
      <c r="AC1" s="15" t="s">
        <v>26</v>
      </c>
      <c r="AD1" s="11" t="s">
        <v>27</v>
      </c>
      <c r="AE1" s="14" t="s">
        <v>28</v>
      </c>
      <c r="AF1" s="14" t="s">
        <v>29</v>
      </c>
      <c r="AG1" s="14" t="s">
        <v>30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7.100000000000001" customHeight="1" x14ac:dyDescent="0.25">
      <c r="A2" s="163" t="s">
        <v>31</v>
      </c>
      <c r="B2" s="164"/>
      <c r="C2" s="16">
        <v>790</v>
      </c>
      <c r="D2" s="16">
        <v>104</v>
      </c>
      <c r="E2" s="16">
        <v>30</v>
      </c>
      <c r="F2" s="106">
        <v>93</v>
      </c>
      <c r="G2" s="16">
        <v>44</v>
      </c>
      <c r="H2" s="16">
        <v>1705</v>
      </c>
      <c r="I2" s="143">
        <v>96</v>
      </c>
      <c r="J2" s="91">
        <v>15</v>
      </c>
      <c r="K2" s="91">
        <v>40</v>
      </c>
      <c r="L2" s="16">
        <v>286</v>
      </c>
      <c r="M2" s="118">
        <v>306</v>
      </c>
      <c r="N2" s="16">
        <v>386</v>
      </c>
      <c r="O2" s="16">
        <v>201</v>
      </c>
      <c r="P2" s="16">
        <v>35</v>
      </c>
      <c r="Q2" s="16">
        <v>169</v>
      </c>
      <c r="R2" s="16">
        <v>32</v>
      </c>
      <c r="S2" s="16">
        <v>684</v>
      </c>
      <c r="T2" s="16">
        <v>16</v>
      </c>
      <c r="U2" s="16">
        <v>147</v>
      </c>
      <c r="V2" s="101">
        <v>28</v>
      </c>
      <c r="W2" s="16">
        <v>27</v>
      </c>
      <c r="X2" s="143">
        <v>118</v>
      </c>
      <c r="Y2" s="16">
        <v>640</v>
      </c>
      <c r="Z2" s="151">
        <v>183</v>
      </c>
      <c r="AA2" s="122">
        <v>40</v>
      </c>
      <c r="AB2" s="122">
        <v>105</v>
      </c>
      <c r="AC2" s="16">
        <v>20</v>
      </c>
      <c r="AD2" s="16">
        <v>28</v>
      </c>
      <c r="AE2" s="16"/>
      <c r="AF2" s="16"/>
      <c r="AG2" s="16">
        <v>212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7.100000000000001" customHeight="1" x14ac:dyDescent="0.25">
      <c r="A3" s="163" t="s">
        <v>32</v>
      </c>
      <c r="B3" s="164"/>
      <c r="C3" s="99">
        <v>927155</v>
      </c>
      <c r="D3" s="99">
        <v>1044123.14</v>
      </c>
      <c r="E3" s="20">
        <v>43751.967706804782</v>
      </c>
      <c r="F3" s="108">
        <f>78836320/1000</f>
        <v>78836.320000000007</v>
      </c>
      <c r="G3" s="20">
        <f>187511.075618916</f>
        <v>187511.07561891599</v>
      </c>
      <c r="H3" s="20">
        <v>7808463.4890000001</v>
      </c>
      <c r="I3" s="145">
        <v>992211.95814207499</v>
      </c>
      <c r="J3" s="92">
        <v>19790</v>
      </c>
      <c r="K3" s="92">
        <v>406690</v>
      </c>
      <c r="L3" s="92">
        <v>2760636.5819999999</v>
      </c>
      <c r="M3" s="118">
        <v>534742</v>
      </c>
      <c r="N3" s="92">
        <f>7971090.6938</f>
        <v>7971090.6937999995</v>
      </c>
      <c r="O3" s="20">
        <v>7976922.5380695304</v>
      </c>
      <c r="P3" s="92">
        <v>53082.923461732898</v>
      </c>
      <c r="Q3" s="79">
        <v>99912.118093024837</v>
      </c>
      <c r="R3" s="79">
        <v>928156.76199999999</v>
      </c>
      <c r="S3" s="22">
        <v>3650046.5849999986</v>
      </c>
      <c r="T3" s="23">
        <v>22530.38</v>
      </c>
      <c r="U3" s="23">
        <v>713378.29553091805</v>
      </c>
      <c r="V3" s="102">
        <v>29160</v>
      </c>
      <c r="W3" s="23">
        <v>49691</v>
      </c>
      <c r="X3" s="23">
        <v>2432945</v>
      </c>
      <c r="Y3" s="23">
        <f>339153</f>
        <v>339153</v>
      </c>
      <c r="Z3" s="145">
        <v>467070.52517099999</v>
      </c>
      <c r="AA3" s="123">
        <v>81661.642628100017</v>
      </c>
      <c r="AB3" s="123">
        <v>1611585.2259868055</v>
      </c>
      <c r="AC3" s="24">
        <v>39455</v>
      </c>
      <c r="AD3" s="25">
        <v>59222</v>
      </c>
      <c r="AE3" s="20"/>
      <c r="AF3" s="20"/>
      <c r="AG3" s="20">
        <v>745158.94345699647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7.100000000000001" customHeight="1" x14ac:dyDescent="0.25">
      <c r="A4" s="163" t="s">
        <v>33</v>
      </c>
      <c r="B4" s="164"/>
      <c r="C4" s="26">
        <v>296.14999999999998</v>
      </c>
      <c r="D4" s="45">
        <v>2.7284000000000002</v>
      </c>
      <c r="E4" s="28">
        <v>1.0954542789477053</v>
      </c>
      <c r="F4" s="110">
        <v>4.7769000000000004</v>
      </c>
      <c r="G4" s="27">
        <v>132.419093537739</v>
      </c>
      <c r="H4" s="28">
        <v>2.8523025602717711</v>
      </c>
      <c r="I4" s="113">
        <v>398.30528046286298</v>
      </c>
      <c r="J4" s="93">
        <v>1.07</v>
      </c>
      <c r="K4" s="93">
        <v>2.2338853643129823</v>
      </c>
      <c r="L4" s="27">
        <v>269.86011389999999</v>
      </c>
      <c r="M4" s="117">
        <v>2.77</v>
      </c>
      <c r="N4" s="28">
        <v>3.7711551752000001</v>
      </c>
      <c r="O4" s="28">
        <v>4.03</v>
      </c>
      <c r="P4" s="29">
        <v>1.2351133239006618</v>
      </c>
      <c r="Q4" s="78">
        <v>1.0201</v>
      </c>
      <c r="R4" s="78">
        <v>5.3101000000000003</v>
      </c>
      <c r="S4" s="150">
        <f>S3/1560024</f>
        <v>2.3397374559622151</v>
      </c>
      <c r="T4" s="30">
        <v>65.099999999999994</v>
      </c>
      <c r="U4" s="31">
        <v>15.686159424315784</v>
      </c>
      <c r="V4" s="103">
        <v>1.2509999999999999</v>
      </c>
      <c r="W4" s="31">
        <v>6.9143999999999997</v>
      </c>
      <c r="X4" s="31">
        <v>4.0369999999999999</v>
      </c>
      <c r="Y4" s="80">
        <v>85.99</v>
      </c>
      <c r="Z4" s="152">
        <v>2.7280392542078116</v>
      </c>
      <c r="AA4" s="124">
        <v>0.56667470111387652</v>
      </c>
      <c r="AB4" s="124">
        <v>3.9584000000000001</v>
      </c>
      <c r="AC4" s="80">
        <v>111.9</v>
      </c>
      <c r="AD4" s="121">
        <v>0.82099999999999995</v>
      </c>
      <c r="AE4" s="20"/>
      <c r="AF4" s="20"/>
      <c r="AG4" s="28">
        <v>2.6994860560902429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7.100000000000001" customHeight="1" x14ac:dyDescent="0.25">
      <c r="A5" s="159" t="s">
        <v>34</v>
      </c>
      <c r="B5" s="160"/>
      <c r="C5" s="70"/>
      <c r="D5" s="68"/>
      <c r="E5" s="68"/>
      <c r="F5" s="68"/>
      <c r="G5" s="69"/>
      <c r="H5" s="70"/>
      <c r="I5" s="149"/>
      <c r="J5" s="70"/>
      <c r="K5" s="70"/>
      <c r="L5" s="71"/>
      <c r="M5" s="71"/>
      <c r="N5" s="70"/>
      <c r="O5" s="70"/>
      <c r="P5" s="72"/>
      <c r="Q5" s="73"/>
      <c r="R5" s="73"/>
      <c r="S5" s="69"/>
      <c r="T5" s="74"/>
      <c r="U5" s="75"/>
      <c r="V5" s="74"/>
      <c r="W5" s="75"/>
      <c r="X5" s="75"/>
      <c r="Y5" s="71"/>
      <c r="Z5" s="71"/>
      <c r="AA5" s="125"/>
      <c r="AB5" s="125"/>
      <c r="AC5" s="70"/>
      <c r="AD5" s="70"/>
      <c r="AE5" s="71"/>
      <c r="AF5" s="71"/>
      <c r="AG5" s="70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7.100000000000001" customHeight="1" x14ac:dyDescent="0.25">
      <c r="A6" s="171" t="s">
        <v>35</v>
      </c>
      <c r="B6" s="67" t="s">
        <v>36</v>
      </c>
      <c r="C6" s="33">
        <v>30</v>
      </c>
      <c r="D6" s="20">
        <v>55</v>
      </c>
      <c r="E6" s="16">
        <v>4</v>
      </c>
      <c r="F6" s="105">
        <v>9</v>
      </c>
      <c r="G6" s="16">
        <v>21</v>
      </c>
      <c r="H6" s="33" t="s">
        <v>37</v>
      </c>
      <c r="I6" s="147">
        <v>28</v>
      </c>
      <c r="J6" s="91">
        <v>7</v>
      </c>
      <c r="K6" s="91">
        <v>15</v>
      </c>
      <c r="L6" s="16">
        <v>77</v>
      </c>
      <c r="M6" s="118">
        <v>29</v>
      </c>
      <c r="N6" s="33">
        <v>40</v>
      </c>
      <c r="O6" s="33">
        <v>63</v>
      </c>
      <c r="P6" s="34">
        <v>0</v>
      </c>
      <c r="Q6" s="81">
        <v>9</v>
      </c>
      <c r="R6" s="81">
        <v>33</v>
      </c>
      <c r="S6" s="35">
        <v>59</v>
      </c>
      <c r="T6" s="36">
        <v>8</v>
      </c>
      <c r="U6" s="37">
        <v>30</v>
      </c>
      <c r="V6" s="101">
        <v>9</v>
      </c>
      <c r="W6" s="37">
        <v>1</v>
      </c>
      <c r="X6" s="37">
        <v>41</v>
      </c>
      <c r="Y6" s="20">
        <v>22</v>
      </c>
      <c r="Z6" s="145">
        <v>31</v>
      </c>
      <c r="AA6" s="123">
        <v>9</v>
      </c>
      <c r="AB6" s="123">
        <v>24</v>
      </c>
      <c r="AC6" s="82">
        <v>3</v>
      </c>
      <c r="AD6" s="25">
        <v>15</v>
      </c>
      <c r="AE6" s="20"/>
      <c r="AF6" s="20"/>
      <c r="AG6" s="33">
        <v>12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7.100000000000001" customHeight="1" x14ac:dyDescent="0.25">
      <c r="A7" s="172"/>
      <c r="B7" s="67" t="s">
        <v>38</v>
      </c>
      <c r="C7" s="99">
        <v>13544.725</v>
      </c>
      <c r="D7" s="99">
        <v>122402.33</v>
      </c>
      <c r="E7" s="99">
        <v>2420.5973934339895</v>
      </c>
      <c r="F7" s="111">
        <f>5012074/1000</f>
        <v>5012.0739999999996</v>
      </c>
      <c r="G7" s="20">
        <v>17277.486637255261</v>
      </c>
      <c r="H7" s="19" t="s">
        <v>37</v>
      </c>
      <c r="I7" s="144" t="s">
        <v>39</v>
      </c>
      <c r="J7" s="92">
        <v>5690</v>
      </c>
      <c r="K7" s="92">
        <v>11752.361150000001</v>
      </c>
      <c r="L7" s="92">
        <v>120903.47500000001</v>
      </c>
      <c r="M7" s="118">
        <v>39865</v>
      </c>
      <c r="N7" s="92">
        <f>83490.008025</f>
        <v>83490.008025000003</v>
      </c>
      <c r="O7" s="20">
        <v>984572.57069640001</v>
      </c>
      <c r="P7" s="34">
        <v>0</v>
      </c>
      <c r="Q7" s="79">
        <v>7606.3450473207358</v>
      </c>
      <c r="R7" s="79">
        <v>97911.540999999997</v>
      </c>
      <c r="S7" s="22">
        <v>189931.6789</v>
      </c>
      <c r="T7" s="23">
        <v>4294.4399999999996</v>
      </c>
      <c r="U7" s="17">
        <v>79226.173851511587</v>
      </c>
      <c r="V7" s="101">
        <v>3435</v>
      </c>
      <c r="W7" s="17">
        <v>530</v>
      </c>
      <c r="X7" s="17">
        <v>83975206</v>
      </c>
      <c r="Y7" s="20">
        <v>6809</v>
      </c>
      <c r="Z7" s="145">
        <v>32376.051695999999</v>
      </c>
      <c r="AA7" s="123">
        <v>7702.8018800194313</v>
      </c>
      <c r="AB7" s="123">
        <v>84946.103544671816</v>
      </c>
      <c r="AC7" s="24">
        <v>889</v>
      </c>
      <c r="AD7" s="25">
        <v>8330</v>
      </c>
      <c r="AE7" s="20"/>
      <c r="AF7" s="20"/>
      <c r="AG7" s="20">
        <v>93643.315877370886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7.100000000000001" customHeight="1" x14ac:dyDescent="0.25">
      <c r="A8" s="172"/>
      <c r="B8" s="67" t="s">
        <v>40</v>
      </c>
      <c r="C8" s="33">
        <v>60</v>
      </c>
      <c r="D8" s="20">
        <v>20</v>
      </c>
      <c r="E8" s="16">
        <v>12</v>
      </c>
      <c r="F8" s="105">
        <v>5</v>
      </c>
      <c r="G8" s="16">
        <v>16</v>
      </c>
      <c r="H8" s="33">
        <v>38</v>
      </c>
      <c r="I8" s="147">
        <v>3</v>
      </c>
      <c r="J8" s="91">
        <v>3</v>
      </c>
      <c r="K8" s="91">
        <v>2</v>
      </c>
      <c r="L8" s="16">
        <v>31</v>
      </c>
      <c r="M8" s="118">
        <v>4</v>
      </c>
      <c r="N8" s="33">
        <v>17</v>
      </c>
      <c r="O8" s="33">
        <v>17</v>
      </c>
      <c r="P8" s="34">
        <v>16</v>
      </c>
      <c r="Q8" s="81">
        <v>17</v>
      </c>
      <c r="R8" s="81">
        <v>14</v>
      </c>
      <c r="S8" s="40">
        <v>16</v>
      </c>
      <c r="T8" s="36">
        <v>4</v>
      </c>
      <c r="U8" s="37">
        <v>72</v>
      </c>
      <c r="V8" s="101">
        <v>4</v>
      </c>
      <c r="W8" s="37">
        <v>10</v>
      </c>
      <c r="X8" s="37">
        <v>8</v>
      </c>
      <c r="Y8" s="20">
        <v>24</v>
      </c>
      <c r="Z8" s="145">
        <v>18</v>
      </c>
      <c r="AA8" s="123">
        <v>19</v>
      </c>
      <c r="AB8" s="123">
        <v>3</v>
      </c>
      <c r="AC8" s="82">
        <v>7</v>
      </c>
      <c r="AD8" s="25">
        <v>8</v>
      </c>
      <c r="AE8" s="20"/>
      <c r="AF8" s="20"/>
      <c r="AG8" s="33">
        <v>35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7.100000000000001" customHeight="1" x14ac:dyDescent="0.25">
      <c r="A9" s="173"/>
      <c r="B9" s="67" t="s">
        <v>41</v>
      </c>
      <c r="C9" s="99">
        <v>137956.008</v>
      </c>
      <c r="D9" s="99">
        <v>439331.85</v>
      </c>
      <c r="E9" s="99">
        <v>27179.443509916506</v>
      </c>
      <c r="F9" s="106">
        <f>10705745/1000</f>
        <v>10705.745000000001</v>
      </c>
      <c r="G9" s="20">
        <f>151334.77460167</f>
        <v>151334.77460167001</v>
      </c>
      <c r="H9" s="20">
        <v>679764.22699999996</v>
      </c>
      <c r="I9" s="145">
        <v>135569.79714689002</v>
      </c>
      <c r="J9" s="92">
        <v>12740</v>
      </c>
      <c r="K9" s="92">
        <v>394.41569000000004</v>
      </c>
      <c r="L9" s="92">
        <v>89226.67</v>
      </c>
      <c r="M9" s="118">
        <v>331827</v>
      </c>
      <c r="N9" s="92">
        <f>441560.06506</f>
        <v>441560.06505999999</v>
      </c>
      <c r="O9" s="20">
        <v>445713.2663816</v>
      </c>
      <c r="P9" s="92">
        <v>47350.778443858922</v>
      </c>
      <c r="Q9" s="79">
        <v>46423.859081876661</v>
      </c>
      <c r="R9" s="79">
        <v>178074.924</v>
      </c>
      <c r="S9" s="22">
        <v>244346.7519</v>
      </c>
      <c r="T9" s="23">
        <v>16235.64</v>
      </c>
      <c r="U9" s="17">
        <v>484232.61781949166</v>
      </c>
      <c r="V9" s="101">
        <v>12268</v>
      </c>
      <c r="W9" s="17">
        <v>12047</v>
      </c>
      <c r="X9" s="17">
        <v>57463255</v>
      </c>
      <c r="Y9" s="20">
        <v>168029</v>
      </c>
      <c r="Z9" s="145">
        <v>62258.562967999998</v>
      </c>
      <c r="AA9" s="123">
        <v>55936.971664224759</v>
      </c>
      <c r="AB9" s="123">
        <v>4465.6425136978642</v>
      </c>
      <c r="AC9" s="24">
        <v>12437</v>
      </c>
      <c r="AD9" s="20">
        <v>41748</v>
      </c>
      <c r="AE9" s="20"/>
      <c r="AF9" s="20"/>
      <c r="AG9" s="20">
        <v>89620.120362638685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17.100000000000001" customHeight="1" x14ac:dyDescent="0.25">
      <c r="A10" s="171" t="s">
        <v>42</v>
      </c>
      <c r="B10" s="67" t="s">
        <v>36</v>
      </c>
      <c r="C10" s="33">
        <v>0</v>
      </c>
      <c r="D10" s="20">
        <v>10</v>
      </c>
      <c r="E10" s="16">
        <v>2</v>
      </c>
      <c r="F10" s="105">
        <v>16</v>
      </c>
      <c r="G10" s="16">
        <v>0</v>
      </c>
      <c r="H10" s="33">
        <v>11</v>
      </c>
      <c r="I10" s="147">
        <v>0</v>
      </c>
      <c r="J10" s="91">
        <v>0</v>
      </c>
      <c r="K10" s="91">
        <v>4</v>
      </c>
      <c r="L10" s="16">
        <v>8</v>
      </c>
      <c r="M10" s="118"/>
      <c r="N10" s="33">
        <v>45</v>
      </c>
      <c r="O10" s="33">
        <v>90</v>
      </c>
      <c r="P10" s="34">
        <v>0</v>
      </c>
      <c r="Q10" s="81">
        <v>0</v>
      </c>
      <c r="R10" s="81">
        <v>0</v>
      </c>
      <c r="S10" s="35">
        <v>20</v>
      </c>
      <c r="T10" s="36">
        <v>0</v>
      </c>
      <c r="U10" s="17">
        <v>8</v>
      </c>
      <c r="V10" s="101">
        <v>0</v>
      </c>
      <c r="W10" s="17">
        <v>2</v>
      </c>
      <c r="X10" s="17">
        <v>5</v>
      </c>
      <c r="Y10" s="20">
        <v>6</v>
      </c>
      <c r="Z10" s="145">
        <v>2</v>
      </c>
      <c r="AA10" s="123">
        <v>0</v>
      </c>
      <c r="AB10" s="123">
        <v>6</v>
      </c>
      <c r="AC10" s="82" t="s">
        <v>43</v>
      </c>
      <c r="AD10" s="25">
        <v>0</v>
      </c>
      <c r="AE10" s="20"/>
      <c r="AF10" s="20"/>
      <c r="AG10" s="33" t="s">
        <v>55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17.100000000000001" customHeight="1" x14ac:dyDescent="0.25">
      <c r="A11" s="172"/>
      <c r="B11" s="67" t="s">
        <v>38</v>
      </c>
      <c r="C11" s="99">
        <v>0</v>
      </c>
      <c r="D11" s="99">
        <v>70256.73</v>
      </c>
      <c r="E11" s="99">
        <v>352.50456328003969</v>
      </c>
      <c r="F11" s="106">
        <f>5214157/1000</f>
        <v>5214.1570000000002</v>
      </c>
      <c r="G11" s="20">
        <v>0</v>
      </c>
      <c r="H11" s="20">
        <v>23755.133000000002</v>
      </c>
      <c r="I11" s="145">
        <v>0</v>
      </c>
      <c r="J11" s="91">
        <v>0</v>
      </c>
      <c r="K11" s="92">
        <v>549.62840000000006</v>
      </c>
      <c r="L11" s="92">
        <v>5923.7650000000003</v>
      </c>
      <c r="M11" s="118"/>
      <c r="N11" s="92">
        <f>37783.032201</f>
        <v>37783.032201000002</v>
      </c>
      <c r="O11" s="20">
        <v>1803363.3628140001</v>
      </c>
      <c r="P11" s="34">
        <v>0</v>
      </c>
      <c r="Q11" s="81">
        <v>0</v>
      </c>
      <c r="R11" s="81">
        <v>0</v>
      </c>
      <c r="S11" s="22">
        <v>12585.9264</v>
      </c>
      <c r="T11" s="36">
        <v>0</v>
      </c>
      <c r="U11" s="17">
        <v>32741.513159825157</v>
      </c>
      <c r="V11" s="101">
        <v>0</v>
      </c>
      <c r="W11" s="17">
        <v>22600</v>
      </c>
      <c r="X11" s="17">
        <v>2701305</v>
      </c>
      <c r="Y11" s="20">
        <v>912</v>
      </c>
      <c r="Z11" s="145">
        <v>165.10397699999999</v>
      </c>
      <c r="AA11" s="123">
        <v>0</v>
      </c>
      <c r="AB11" s="123">
        <v>12418.945320362294</v>
      </c>
      <c r="AC11" s="82" t="s">
        <v>43</v>
      </c>
      <c r="AD11" s="25">
        <v>0</v>
      </c>
      <c r="AE11" s="20"/>
      <c r="AF11" s="20"/>
      <c r="AG11" s="20" t="s">
        <v>55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17.100000000000001" customHeight="1" x14ac:dyDescent="0.25">
      <c r="A12" s="172"/>
      <c r="B12" s="67" t="s">
        <v>40</v>
      </c>
      <c r="C12" s="33">
        <v>20</v>
      </c>
      <c r="D12" s="20">
        <v>4</v>
      </c>
      <c r="E12" s="16">
        <v>2</v>
      </c>
      <c r="F12" s="105">
        <v>3</v>
      </c>
      <c r="G12" s="16">
        <v>2</v>
      </c>
      <c r="H12" s="33">
        <v>36</v>
      </c>
      <c r="I12" s="147">
        <v>0</v>
      </c>
      <c r="J12" s="91">
        <v>2</v>
      </c>
      <c r="K12" s="91">
        <v>0</v>
      </c>
      <c r="L12" s="16">
        <v>12</v>
      </c>
      <c r="M12" s="118"/>
      <c r="N12" s="33">
        <v>69</v>
      </c>
      <c r="O12" s="33">
        <v>85</v>
      </c>
      <c r="P12" s="41">
        <v>4</v>
      </c>
      <c r="Q12" s="81">
        <v>4</v>
      </c>
      <c r="R12" s="81">
        <v>10</v>
      </c>
      <c r="S12" s="40">
        <v>6</v>
      </c>
      <c r="T12" s="36">
        <v>0</v>
      </c>
      <c r="U12" s="17">
        <v>37</v>
      </c>
      <c r="V12" s="101">
        <v>3</v>
      </c>
      <c r="W12" s="17">
        <v>1</v>
      </c>
      <c r="X12" s="17">
        <v>12</v>
      </c>
      <c r="Y12" s="20">
        <v>7</v>
      </c>
      <c r="Z12" s="145">
        <v>4</v>
      </c>
      <c r="AA12" s="123">
        <v>1</v>
      </c>
      <c r="AB12" s="123">
        <v>2</v>
      </c>
      <c r="AC12" s="82" t="s">
        <v>43</v>
      </c>
      <c r="AD12" s="25">
        <v>0</v>
      </c>
      <c r="AE12" s="20"/>
      <c r="AF12" s="20"/>
      <c r="AG12" s="33" t="s">
        <v>55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17.100000000000001" customHeight="1" x14ac:dyDescent="0.25">
      <c r="A13" s="174"/>
      <c r="B13" s="67" t="s">
        <v>41</v>
      </c>
      <c r="C13" s="99">
        <v>68331.785999999993</v>
      </c>
      <c r="D13" s="99">
        <v>54361.79</v>
      </c>
      <c r="E13" s="99">
        <v>573.19961346333787</v>
      </c>
      <c r="F13" s="106">
        <f>9283592/1000</f>
        <v>9283.5920000000006</v>
      </c>
      <c r="G13" s="20">
        <v>5199.101323513326</v>
      </c>
      <c r="H13" s="20">
        <v>95490.652000000002</v>
      </c>
      <c r="I13" s="145">
        <v>0</v>
      </c>
      <c r="J13" s="94">
        <v>400</v>
      </c>
      <c r="K13" s="94">
        <v>0</v>
      </c>
      <c r="L13" s="92">
        <v>10073.174999999999</v>
      </c>
      <c r="M13" s="118"/>
      <c r="N13" s="92">
        <f>1189614.1014</f>
        <v>1189614.1014</v>
      </c>
      <c r="O13" s="20">
        <v>721595.82299040002</v>
      </c>
      <c r="P13" s="21">
        <v>310.00728830870986</v>
      </c>
      <c r="Q13" s="79">
        <v>4198.0465460914074</v>
      </c>
      <c r="R13" s="79">
        <v>347634.1</v>
      </c>
      <c r="S13" s="22">
        <v>19740.033100000001</v>
      </c>
      <c r="T13" s="36">
        <v>0</v>
      </c>
      <c r="U13" s="17">
        <v>117177.99070008966</v>
      </c>
      <c r="V13" s="101">
        <v>1727</v>
      </c>
      <c r="W13" s="17">
        <v>1926</v>
      </c>
      <c r="X13" s="17">
        <v>37277686</v>
      </c>
      <c r="Y13" s="20">
        <v>20775</v>
      </c>
      <c r="Z13" s="145">
        <v>1331.7340079999999</v>
      </c>
      <c r="AA13" s="123">
        <v>270.07932215197906</v>
      </c>
      <c r="AB13" s="123">
        <v>3265.2741809236272</v>
      </c>
      <c r="AC13" s="82" t="s">
        <v>43</v>
      </c>
      <c r="AD13" s="25">
        <v>0</v>
      </c>
      <c r="AE13" s="20"/>
      <c r="AF13" s="20"/>
      <c r="AG13" s="20" t="s">
        <v>55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7.100000000000001" customHeight="1" x14ac:dyDescent="0.25">
      <c r="A14" s="159" t="s">
        <v>44</v>
      </c>
      <c r="B14" s="160"/>
      <c r="C14" s="70"/>
      <c r="D14" s="68"/>
      <c r="E14" s="68"/>
      <c r="F14" s="68"/>
      <c r="G14" s="76"/>
      <c r="H14" s="70"/>
      <c r="I14" s="149"/>
      <c r="J14" s="70"/>
      <c r="K14" s="70"/>
      <c r="L14" s="71"/>
      <c r="M14" s="71"/>
      <c r="N14" s="70"/>
      <c r="O14" s="70"/>
      <c r="P14" s="72"/>
      <c r="Q14" s="72"/>
      <c r="R14" s="72"/>
      <c r="S14" s="69"/>
      <c r="T14" s="74"/>
      <c r="U14" s="75"/>
      <c r="V14" s="74"/>
      <c r="W14" s="75"/>
      <c r="X14" s="75"/>
      <c r="Y14" s="71"/>
      <c r="Z14" s="69"/>
      <c r="AA14" s="71"/>
      <c r="AB14" s="125"/>
      <c r="AC14" s="70"/>
      <c r="AD14" s="70"/>
      <c r="AE14" s="71"/>
      <c r="AF14" s="71"/>
      <c r="AG14" s="70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7.100000000000001" customHeight="1" x14ac:dyDescent="0.25">
      <c r="A15" s="175" t="s">
        <v>45</v>
      </c>
      <c r="B15" s="176"/>
      <c r="C15" s="28">
        <v>0.78249999999999997</v>
      </c>
      <c r="D15" s="42">
        <v>0.87819999999999998</v>
      </c>
      <c r="E15" s="28">
        <v>0.94337095677329219</v>
      </c>
      <c r="F15" s="107">
        <v>0.75260960796797916</v>
      </c>
      <c r="G15" s="27">
        <v>96.566549762111947</v>
      </c>
      <c r="H15" s="28">
        <v>0.81914880122328715</v>
      </c>
      <c r="I15" s="146">
        <v>90.915620263270256</v>
      </c>
      <c r="J15" s="93">
        <v>0.99</v>
      </c>
      <c r="K15" s="93">
        <v>0.97125259748703618</v>
      </c>
      <c r="L15" s="26">
        <v>89.199659930999999</v>
      </c>
      <c r="M15" s="116">
        <v>0.95</v>
      </c>
      <c r="N15" s="28">
        <v>0.88189451910000005</v>
      </c>
      <c r="O15" s="28">
        <v>0.89</v>
      </c>
      <c r="P15" s="43">
        <v>0.95439095516840255</v>
      </c>
      <c r="Q15" s="78">
        <v>0.89190000000000003</v>
      </c>
      <c r="R15" s="78">
        <v>0.85427891739425499</v>
      </c>
      <c r="S15" s="44">
        <v>0.80032059557680213</v>
      </c>
      <c r="T15" s="30">
        <v>97.3</v>
      </c>
      <c r="U15" s="45">
        <v>0.87087142382405591</v>
      </c>
      <c r="V15" s="103">
        <v>0.91400000000000003</v>
      </c>
      <c r="W15" s="45">
        <v>0.95020000000000004</v>
      </c>
      <c r="X15" s="45">
        <v>0.8419713225293558</v>
      </c>
      <c r="Y15" s="115">
        <v>0.90100000000000002</v>
      </c>
      <c r="Z15" s="42">
        <v>0.88972262340653518</v>
      </c>
      <c r="AA15" s="127">
        <v>0.91129405075533654</v>
      </c>
      <c r="AB15" s="124">
        <v>0.9294</v>
      </c>
      <c r="AC15" s="80">
        <v>94.23</v>
      </c>
      <c r="AD15" s="119">
        <v>0.92900000000000005</v>
      </c>
      <c r="AE15" s="20"/>
      <c r="AF15" s="20"/>
      <c r="AG15" s="28">
        <v>0.8923157222939222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17.100000000000001" customHeight="1" x14ac:dyDescent="0.25">
      <c r="A16" s="177" t="s">
        <v>46</v>
      </c>
      <c r="B16" s="154"/>
      <c r="C16" s="28">
        <v>0.2107</v>
      </c>
      <c r="D16" s="42">
        <v>0.1215</v>
      </c>
      <c r="E16" s="28">
        <v>5.6629043226707823E-2</v>
      </c>
      <c r="F16" s="107">
        <v>5.1597070868730298E-2</v>
      </c>
      <c r="G16" s="27">
        <v>3.433449961427538</v>
      </c>
      <c r="H16" s="28">
        <v>0.1802890690953354</v>
      </c>
      <c r="I16" s="146">
        <v>9.0843797367297441</v>
      </c>
      <c r="J16" s="93">
        <v>0.01</v>
      </c>
      <c r="K16" s="93">
        <v>3.5969509936125778E-2</v>
      </c>
      <c r="L16" s="26">
        <v>10.800339069</v>
      </c>
      <c r="M16" s="116">
        <v>0.05</v>
      </c>
      <c r="N16" s="28">
        <v>0.1127328348</v>
      </c>
      <c r="O16" s="28">
        <v>0.11</v>
      </c>
      <c r="P16" s="43">
        <v>4.5609044831597445E-2</v>
      </c>
      <c r="Q16" s="78">
        <v>0.1081</v>
      </c>
      <c r="R16" s="78">
        <v>0.14190742968279096</v>
      </c>
      <c r="S16" s="46">
        <v>0.19959953793446444</v>
      </c>
      <c r="T16" s="30">
        <v>2.7</v>
      </c>
      <c r="U16" s="45">
        <v>0.12899861339708399</v>
      </c>
      <c r="V16" s="103">
        <v>8.5999999999999993E-2</v>
      </c>
      <c r="W16" s="45">
        <v>4.9799999999999997E-2</v>
      </c>
      <c r="X16" s="45">
        <v>0.15802866303001584</v>
      </c>
      <c r="Y16" s="115">
        <v>9.7000000000000003E-2</v>
      </c>
      <c r="Z16" s="42">
        <v>0.12304819525453303</v>
      </c>
      <c r="AA16" s="127">
        <v>8.8705949244663462E-2</v>
      </c>
      <c r="AB16" s="124">
        <v>7.4099999999999999E-2</v>
      </c>
      <c r="AC16" s="80">
        <v>5.77</v>
      </c>
      <c r="AD16" s="119">
        <v>7.0999999999999994E-2</v>
      </c>
      <c r="AE16" s="20"/>
      <c r="AF16" s="20"/>
      <c r="AG16" s="28">
        <v>0.10768427770607784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202" ht="17.100000000000001" customHeight="1" x14ac:dyDescent="0.25">
      <c r="A17" s="155" t="s">
        <v>47</v>
      </c>
      <c r="B17" s="156"/>
      <c r="C17" s="99">
        <v>35648.093000000001</v>
      </c>
      <c r="D17" s="38">
        <v>28123.43</v>
      </c>
      <c r="E17" s="20">
        <v>3394.3885828778575</v>
      </c>
      <c r="F17" s="108">
        <f>3632049/1000</f>
        <v>3632.049</v>
      </c>
      <c r="G17" s="20">
        <f>6386.9643781675</f>
        <v>6386.9643781675004</v>
      </c>
      <c r="H17" s="142">
        <v>202235.34400000001</v>
      </c>
      <c r="I17" s="143">
        <v>25422.141250000001</v>
      </c>
      <c r="J17" s="137">
        <v>9250</v>
      </c>
      <c r="K17" s="92">
        <v>16582.614840000002</v>
      </c>
      <c r="L17" s="92">
        <v>121771.046</v>
      </c>
      <c r="M17" s="118">
        <v>10394</v>
      </c>
      <c r="N17" s="92">
        <f>174656.79666</f>
        <v>174656.79665999999</v>
      </c>
      <c r="O17" s="20">
        <v>169541.67771317999</v>
      </c>
      <c r="P17" s="92">
        <v>4037.9758519742281</v>
      </c>
      <c r="Q17" s="47"/>
      <c r="R17" s="92">
        <v>22397.521000000001</v>
      </c>
      <c r="S17" s="48">
        <v>109554.98670000005</v>
      </c>
      <c r="T17" s="23">
        <v>955.89</v>
      </c>
      <c r="U17" s="17">
        <v>16588.017606845118</v>
      </c>
      <c r="V17" s="101">
        <v>1216</v>
      </c>
      <c r="W17" s="17">
        <v>1134</v>
      </c>
      <c r="X17" s="17">
        <v>72580132</v>
      </c>
      <c r="Y17" s="18">
        <v>17068</v>
      </c>
      <c r="Z17" s="145">
        <v>20827.903507104998</v>
      </c>
      <c r="AA17" s="128">
        <v>3281.1547422241365</v>
      </c>
      <c r="AB17" s="123">
        <v>48175.941071228895</v>
      </c>
      <c r="AC17" s="24">
        <v>2090</v>
      </c>
      <c r="AD17" s="25">
        <v>2254</v>
      </c>
      <c r="AE17" s="20"/>
      <c r="AF17" s="20"/>
      <c r="AG17" s="20">
        <v>25473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202" ht="17.100000000000001" customHeight="1" x14ac:dyDescent="0.25">
      <c r="A18" s="167" t="s">
        <v>48</v>
      </c>
      <c r="B18" s="168"/>
      <c r="C18" s="26">
        <v>20.59</v>
      </c>
      <c r="D18" s="42">
        <v>0.188</v>
      </c>
      <c r="E18" s="28">
        <v>0.16969999999999999</v>
      </c>
      <c r="F18" s="107">
        <v>0.129176098670475</v>
      </c>
      <c r="G18" s="27">
        <v>16.518999999999998</v>
      </c>
      <c r="H18" s="135">
        <v>18.692131124221294</v>
      </c>
      <c r="I18" s="113">
        <v>21.305278947054536</v>
      </c>
      <c r="J18" s="134">
        <v>0.2</v>
      </c>
      <c r="K18" s="97">
        <v>0.13568257976858372</v>
      </c>
      <c r="L18" s="26">
        <v>13.133954224</v>
      </c>
      <c r="M18" s="116">
        <v>0.16300000000000001</v>
      </c>
      <c r="N18" s="28">
        <v>0.1552297161</v>
      </c>
      <c r="O18" s="28">
        <v>0.19</v>
      </c>
      <c r="P18" s="43">
        <v>0.2104</v>
      </c>
      <c r="Q18" s="78">
        <v>0.17519999999999999</v>
      </c>
      <c r="R18" s="78">
        <v>0.223</v>
      </c>
      <c r="S18" s="44">
        <v>0.18592758523880129</v>
      </c>
      <c r="T18" s="30">
        <v>16.2</v>
      </c>
      <c r="U18" s="45">
        <v>0.2350552672759911</v>
      </c>
      <c r="V18" s="104">
        <v>0.18</v>
      </c>
      <c r="W18" s="45">
        <v>0.46479999999999999</v>
      </c>
      <c r="X18" s="45">
        <v>0.15265679373523322</v>
      </c>
      <c r="Y18" s="115">
        <v>0.157</v>
      </c>
      <c r="Z18" s="42">
        <v>0.13560304474708154</v>
      </c>
      <c r="AA18" s="127">
        <v>0.15457084478798735</v>
      </c>
      <c r="AB18" s="126">
        <v>2.39</v>
      </c>
      <c r="AC18" s="42">
        <v>0.14000000000000001</v>
      </c>
      <c r="AD18" s="119">
        <v>0.17199999999999999</v>
      </c>
      <c r="AE18" s="20"/>
      <c r="AF18" s="20"/>
      <c r="AG18" s="28">
        <v>0.1561309556135857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202" ht="17.100000000000001" customHeight="1" x14ac:dyDescent="0.25">
      <c r="A19" s="159" t="s">
        <v>49</v>
      </c>
      <c r="B19" s="160"/>
      <c r="C19" s="70"/>
      <c r="D19" s="71"/>
      <c r="E19" s="71"/>
      <c r="F19" s="71"/>
      <c r="G19" s="76"/>
      <c r="H19" s="141"/>
      <c r="I19" s="140"/>
      <c r="J19" s="125"/>
      <c r="K19" s="70" t="s">
        <v>56</v>
      </c>
      <c r="L19" s="71"/>
      <c r="M19" s="71"/>
      <c r="N19" s="70"/>
      <c r="O19" s="70"/>
      <c r="P19" s="72"/>
      <c r="Q19" s="73"/>
      <c r="R19" s="73"/>
      <c r="S19" s="69"/>
      <c r="T19" s="74"/>
      <c r="U19" s="71"/>
      <c r="V19" s="74"/>
      <c r="W19" s="77"/>
      <c r="X19" s="77"/>
      <c r="Y19" s="71"/>
      <c r="Z19" s="69"/>
      <c r="AA19" s="70"/>
      <c r="AB19" s="70"/>
      <c r="AC19" s="70"/>
      <c r="AD19" s="70"/>
      <c r="AE19" s="71"/>
      <c r="AF19" s="71"/>
      <c r="AG19" s="70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202" ht="17.100000000000001" customHeight="1" x14ac:dyDescent="0.25">
      <c r="A20" s="161" t="s">
        <v>31</v>
      </c>
      <c r="B20" s="162"/>
      <c r="C20" s="53">
        <v>0</v>
      </c>
      <c r="D20" s="18">
        <v>20</v>
      </c>
      <c r="E20" s="51">
        <v>75</v>
      </c>
      <c r="F20" s="109">
        <v>150</v>
      </c>
      <c r="G20" s="52">
        <v>38</v>
      </c>
      <c r="H20" s="136">
        <v>34</v>
      </c>
      <c r="I20" s="147">
        <v>43</v>
      </c>
      <c r="J20" s="132">
        <v>4</v>
      </c>
      <c r="K20" s="91" t="s">
        <v>43</v>
      </c>
      <c r="L20" s="82">
        <v>87</v>
      </c>
      <c r="M20" s="118">
        <v>33</v>
      </c>
      <c r="N20" s="53">
        <v>110</v>
      </c>
      <c r="O20" s="53">
        <v>1766</v>
      </c>
      <c r="P20" s="39"/>
      <c r="Q20" s="81">
        <v>25</v>
      </c>
      <c r="R20" s="81">
        <v>114</v>
      </c>
      <c r="S20" s="35">
        <v>94</v>
      </c>
      <c r="T20" s="49">
        <v>18</v>
      </c>
      <c r="U20" s="20"/>
      <c r="V20" s="101">
        <v>4</v>
      </c>
      <c r="W20" s="54">
        <v>55</v>
      </c>
      <c r="X20" s="54" t="s">
        <v>43</v>
      </c>
      <c r="Y20" s="20">
        <v>56</v>
      </c>
      <c r="Z20" s="145">
        <v>37</v>
      </c>
      <c r="AA20" s="82" t="s">
        <v>43</v>
      </c>
      <c r="AB20" s="24">
        <v>124</v>
      </c>
      <c r="AC20" s="82" t="s">
        <v>43</v>
      </c>
      <c r="AD20" s="55">
        <v>14</v>
      </c>
      <c r="AE20" s="20"/>
      <c r="AF20" s="20"/>
      <c r="AG20" s="53">
        <v>103</v>
      </c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202" ht="17.100000000000001" customHeight="1" x14ac:dyDescent="0.25">
      <c r="A21" s="163" t="s">
        <v>32</v>
      </c>
      <c r="B21" s="164"/>
      <c r="C21" s="19" t="s">
        <v>43</v>
      </c>
      <c r="D21" s="99">
        <v>2325.7399999999998</v>
      </c>
      <c r="E21" s="56">
        <v>2412</v>
      </c>
      <c r="F21" s="108">
        <f>2855070/1000</f>
        <v>2855.07</v>
      </c>
      <c r="G21" s="20">
        <f>878.495934662923</f>
        <v>878.49593466292299</v>
      </c>
      <c r="H21" s="142">
        <v>3036.8710000000001</v>
      </c>
      <c r="I21" s="148">
        <v>366.14887512394301</v>
      </c>
      <c r="J21" s="137">
        <v>61</v>
      </c>
      <c r="K21" s="92" t="s">
        <v>43</v>
      </c>
      <c r="L21" s="92">
        <v>6472.8151623100002</v>
      </c>
      <c r="M21" s="118">
        <v>371692</v>
      </c>
      <c r="N21" s="92">
        <f>292491.34892</f>
        <v>292491.34892000002</v>
      </c>
      <c r="O21" s="20">
        <v>2406817.9315146403</v>
      </c>
      <c r="P21" s="39"/>
      <c r="Q21" s="79">
        <v>505.29252107709408</v>
      </c>
      <c r="R21" s="79">
        <v>21286</v>
      </c>
      <c r="S21" s="57">
        <v>2163.6061</v>
      </c>
      <c r="T21" s="23">
        <v>30.23</v>
      </c>
      <c r="U21" s="20"/>
      <c r="V21" s="101">
        <v>6</v>
      </c>
      <c r="W21" s="58">
        <v>144</v>
      </c>
      <c r="X21" s="58" t="s">
        <v>43</v>
      </c>
      <c r="Y21" s="23">
        <f>2066</f>
        <v>2066</v>
      </c>
      <c r="Z21" s="145">
        <v>372.93212899999997</v>
      </c>
      <c r="AA21" s="82" t="s">
        <v>43</v>
      </c>
      <c r="AB21" s="24">
        <v>1834</v>
      </c>
      <c r="AC21" s="82" t="s">
        <v>43</v>
      </c>
      <c r="AD21" s="55">
        <v>16.5</v>
      </c>
      <c r="AE21" s="20"/>
      <c r="AF21" s="20"/>
      <c r="AG21" s="20">
        <v>1694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202" ht="17.100000000000001" customHeight="1" x14ac:dyDescent="0.25">
      <c r="A22" s="161" t="s">
        <v>33</v>
      </c>
      <c r="B22" s="162"/>
      <c r="C22" s="26" t="s">
        <v>43</v>
      </c>
      <c r="D22" s="59">
        <v>6.1000000000000004E-3</v>
      </c>
      <c r="E22" s="60">
        <v>6.0400000000000002E-2</v>
      </c>
      <c r="F22" s="107">
        <v>0.17299575246762847</v>
      </c>
      <c r="G22" s="27">
        <v>0.62038807553465958</v>
      </c>
      <c r="H22" s="131">
        <v>1.1093187463471655E-3</v>
      </c>
      <c r="I22" s="113">
        <v>0.146983745963401</v>
      </c>
      <c r="J22" s="130" t="s">
        <v>57</v>
      </c>
      <c r="K22" s="95" t="s">
        <v>43</v>
      </c>
      <c r="L22" s="42">
        <v>6.3273617699425603E-3</v>
      </c>
      <c r="M22" s="117">
        <v>1.93</v>
      </c>
      <c r="N22" s="28">
        <v>0.13837883749999999</v>
      </c>
      <c r="O22" s="28">
        <v>1.24</v>
      </c>
      <c r="P22" s="39"/>
      <c r="Q22" s="78">
        <v>5.1999999999999998E-3</v>
      </c>
      <c r="R22" s="78">
        <f>R21/174791</f>
        <v>0.12177972550074088</v>
      </c>
      <c r="S22" s="61">
        <f>S21/1560024</f>
        <v>1.3869056501694846E-3</v>
      </c>
      <c r="T22" s="30">
        <v>0.1</v>
      </c>
      <c r="U22" s="20"/>
      <c r="V22" s="103">
        <v>2.9999999999999997E-4</v>
      </c>
      <c r="W22" s="62">
        <v>2.01E-2</v>
      </c>
      <c r="X22" s="62" t="s">
        <v>43</v>
      </c>
      <c r="Y22" s="20">
        <v>7.9837722673505604E-4</v>
      </c>
      <c r="Z22" s="42">
        <v>2.1782010044303674E-3</v>
      </c>
      <c r="AA22" s="82" t="s">
        <v>43</v>
      </c>
      <c r="AB22" s="32">
        <v>4.4999999999999997E-3</v>
      </c>
      <c r="AC22" s="82" t="s">
        <v>43</v>
      </c>
      <c r="AD22" s="121">
        <v>0</v>
      </c>
      <c r="AE22" s="20"/>
      <c r="AF22" s="20"/>
      <c r="AG22" s="28">
        <v>6.1000000000000004E-3</v>
      </c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202" ht="17.100000000000001" customHeight="1" x14ac:dyDescent="0.25">
      <c r="A23" s="159" t="s">
        <v>50</v>
      </c>
      <c r="B23" s="160"/>
      <c r="C23" s="70"/>
      <c r="D23" s="71"/>
      <c r="E23" s="71"/>
      <c r="F23" s="71"/>
      <c r="G23" s="69"/>
      <c r="H23" s="141"/>
      <c r="I23" s="140"/>
      <c r="J23" s="125"/>
      <c r="K23" s="70" t="s">
        <v>56</v>
      </c>
      <c r="L23" s="71"/>
      <c r="M23" s="71"/>
      <c r="N23" s="70"/>
      <c r="O23" s="70"/>
      <c r="P23" s="72"/>
      <c r="Q23" s="72"/>
      <c r="R23" s="72"/>
      <c r="S23" s="69"/>
      <c r="T23" s="74"/>
      <c r="U23" s="71"/>
      <c r="V23" s="74"/>
      <c r="W23" s="77"/>
      <c r="X23" s="77"/>
      <c r="Y23" s="71"/>
      <c r="Z23" s="69"/>
      <c r="AA23" s="70"/>
      <c r="AB23" s="70"/>
      <c r="AC23" s="70"/>
      <c r="AD23" s="70"/>
      <c r="AE23" s="71"/>
      <c r="AF23" s="71"/>
      <c r="AG23" s="70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202" ht="17.100000000000001" customHeight="1" x14ac:dyDescent="0.25">
      <c r="A24" s="165" t="s">
        <v>45</v>
      </c>
      <c r="B24" s="166"/>
      <c r="C24" s="28" t="s">
        <v>43</v>
      </c>
      <c r="D24" s="42">
        <v>0.99909999999999999</v>
      </c>
      <c r="E24" s="60">
        <v>0.98140000000000005</v>
      </c>
      <c r="F24" s="112">
        <v>0.97460000000000002</v>
      </c>
      <c r="G24" s="27">
        <v>99.999970347219232</v>
      </c>
      <c r="H24" s="139">
        <v>0.99865630078548218</v>
      </c>
      <c r="I24" s="113">
        <v>99.825093011542904</v>
      </c>
      <c r="J24" s="133">
        <v>1</v>
      </c>
      <c r="K24" s="96" t="s">
        <v>43</v>
      </c>
      <c r="L24" s="42">
        <v>0.99394247398491098</v>
      </c>
      <c r="M24" s="116">
        <v>0.99399999999999999</v>
      </c>
      <c r="N24" s="28">
        <v>0.82696817680000001</v>
      </c>
      <c r="O24" s="28">
        <v>0.78</v>
      </c>
      <c r="P24" s="39"/>
      <c r="Q24" s="78">
        <v>0.99299999999999999</v>
      </c>
      <c r="R24" s="78">
        <v>0.96697274849982195</v>
      </c>
      <c r="S24" s="46">
        <v>0.98435897783267901</v>
      </c>
      <c r="T24" s="30">
        <v>119.1</v>
      </c>
      <c r="U24" s="20"/>
      <c r="V24" s="103">
        <v>0.99399999999999999</v>
      </c>
      <c r="W24" s="62">
        <v>0.96419999999999995</v>
      </c>
      <c r="X24" s="62" t="s">
        <v>43</v>
      </c>
      <c r="Y24" s="114">
        <v>0.9718073103351943</v>
      </c>
      <c r="Z24" s="42">
        <v>0.99284037610902132</v>
      </c>
      <c r="AA24" s="82" t="s">
        <v>43</v>
      </c>
      <c r="AB24" s="63">
        <v>0.99709999999999999</v>
      </c>
      <c r="AC24" s="82" t="s">
        <v>43</v>
      </c>
      <c r="AD24" s="119">
        <v>0.98899999999999999</v>
      </c>
      <c r="AE24" s="20"/>
      <c r="AF24" s="20"/>
      <c r="AG24" s="28">
        <v>0.98560000000000003</v>
      </c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202" ht="17.100000000000001" customHeight="1" x14ac:dyDescent="0.25">
      <c r="A25" s="153" t="s">
        <v>46</v>
      </c>
      <c r="B25" s="154"/>
      <c r="C25" s="28" t="s">
        <v>43</v>
      </c>
      <c r="D25" s="42">
        <v>8.0000000000000004E-4</v>
      </c>
      <c r="E25" s="60">
        <v>1.8599999999999998E-2</v>
      </c>
      <c r="F25" s="112">
        <v>2.9600000000000001E-2</v>
      </c>
      <c r="G25" s="27">
        <v>0</v>
      </c>
      <c r="H25" s="138">
        <v>1.3436992145178764E-3</v>
      </c>
      <c r="I25" s="113">
        <v>0.17490698845709574</v>
      </c>
      <c r="J25" s="133">
        <v>0</v>
      </c>
      <c r="K25" s="96" t="s">
        <v>43</v>
      </c>
      <c r="L25" s="42">
        <v>6.0575260150890591E-3</v>
      </c>
      <c r="M25" s="116">
        <v>6.0000000000000001E-3</v>
      </c>
      <c r="N25" s="28">
        <v>0.17303182319999999</v>
      </c>
      <c r="O25" s="28">
        <v>0.2</v>
      </c>
      <c r="P25" s="39"/>
      <c r="Q25" s="78">
        <v>7.0000000000000001E-3</v>
      </c>
      <c r="R25" s="78">
        <v>2.9740087163975599E-2</v>
      </c>
      <c r="S25" s="46">
        <v>8.8238228190762862E-3</v>
      </c>
      <c r="T25" s="30">
        <v>0.3</v>
      </c>
      <c r="U25" s="20"/>
      <c r="V25" s="103">
        <v>6.0000000000000001E-3</v>
      </c>
      <c r="W25" s="62">
        <v>3.3700000000000001E-2</v>
      </c>
      <c r="X25" s="62" t="s">
        <v>43</v>
      </c>
      <c r="Y25" s="114">
        <v>2.8192689972779558E-2</v>
      </c>
      <c r="Z25" s="42">
        <v>7.1596238909787191E-3</v>
      </c>
      <c r="AA25" s="82" t="s">
        <v>43</v>
      </c>
      <c r="AB25" s="63">
        <v>7.9000000000000008E-3</v>
      </c>
      <c r="AC25" s="82" t="s">
        <v>43</v>
      </c>
      <c r="AD25" s="119">
        <v>1.0999999999999999E-2</v>
      </c>
      <c r="AE25" s="20"/>
      <c r="AF25" s="20"/>
      <c r="AG25" s="28">
        <v>1.44E-2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202" ht="17.100000000000001" customHeight="1" x14ac:dyDescent="0.25">
      <c r="A26" s="155" t="s">
        <v>47</v>
      </c>
      <c r="B26" s="156"/>
      <c r="C26" s="19" t="s">
        <v>43</v>
      </c>
      <c r="D26" s="64">
        <v>96.95</v>
      </c>
      <c r="E26" s="56">
        <v>7867</v>
      </c>
      <c r="F26" s="106">
        <f>1366735/1000</f>
        <v>1366.7349999999999</v>
      </c>
      <c r="G26" s="20">
        <f>32.0411273562548</f>
        <v>32.041127356254798</v>
      </c>
      <c r="H26" s="142">
        <v>226.428</v>
      </c>
      <c r="I26" s="143">
        <v>35.401826819999997</v>
      </c>
      <c r="J26" s="137">
        <v>120</v>
      </c>
      <c r="K26" s="92" t="s">
        <v>43</v>
      </c>
      <c r="L26" s="92">
        <v>320.44477000000001</v>
      </c>
      <c r="M26" s="118">
        <v>34</v>
      </c>
      <c r="N26" s="92">
        <f>822.585643</f>
        <v>822.585643</v>
      </c>
      <c r="O26" s="20">
        <v>46424.413163080004</v>
      </c>
      <c r="P26" s="39"/>
      <c r="Q26" s="65"/>
      <c r="R26" s="92">
        <v>605</v>
      </c>
      <c r="S26" s="57">
        <v>140.06980000000004</v>
      </c>
      <c r="T26" s="23">
        <v>1.9</v>
      </c>
      <c r="U26" s="20"/>
      <c r="V26" s="103">
        <v>0.01</v>
      </c>
      <c r="W26" s="66">
        <v>22</v>
      </c>
      <c r="X26" s="66" t="s">
        <v>43</v>
      </c>
      <c r="Y26" s="23">
        <f>170</f>
        <v>170</v>
      </c>
      <c r="Z26" s="145">
        <v>9.6136256193000005</v>
      </c>
      <c r="AA26" s="82" t="s">
        <v>43</v>
      </c>
      <c r="AB26" s="24">
        <v>223</v>
      </c>
      <c r="AC26" s="82"/>
      <c r="AD26" s="120">
        <v>2.8</v>
      </c>
      <c r="AE26" s="20"/>
      <c r="AF26" s="20"/>
      <c r="AG26" s="20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202" ht="17.100000000000001" customHeight="1" thickBot="1" x14ac:dyDescent="0.3">
      <c r="A27" s="157" t="s">
        <v>48</v>
      </c>
      <c r="B27" s="158"/>
      <c r="C27" s="26" t="s">
        <v>43</v>
      </c>
      <c r="D27" s="42">
        <v>0.31559999999999999</v>
      </c>
      <c r="E27" s="60">
        <v>0.17469999999999999</v>
      </c>
      <c r="F27" s="112">
        <v>0.15310000000000001</v>
      </c>
      <c r="G27" s="27">
        <v>30.700006372383911</v>
      </c>
      <c r="H27" s="26">
        <v>16.696733619517023</v>
      </c>
      <c r="I27" s="146">
        <v>44.087572162267882</v>
      </c>
      <c r="J27" s="98">
        <v>0.4</v>
      </c>
      <c r="K27" s="98" t="s">
        <v>43</v>
      </c>
      <c r="L27" s="42">
        <v>0.33805818581467251</v>
      </c>
      <c r="M27" s="116">
        <v>0.22600000000000001</v>
      </c>
      <c r="N27" s="28">
        <v>0.22176776649999999</v>
      </c>
      <c r="O27" s="28">
        <v>0.25</v>
      </c>
      <c r="P27" s="39"/>
      <c r="Q27" s="78">
        <v>0.2379</v>
      </c>
      <c r="R27" s="78">
        <v>0.344976043351785</v>
      </c>
      <c r="S27" s="44">
        <v>0.46374650352895469</v>
      </c>
      <c r="T27" s="30">
        <v>43.2</v>
      </c>
      <c r="U27" s="20"/>
      <c r="V27" s="103">
        <v>0.23300000000000001</v>
      </c>
      <c r="W27" s="62">
        <v>3.1528999999999998</v>
      </c>
      <c r="X27" s="62" t="s">
        <v>43</v>
      </c>
      <c r="Y27" s="20" t="s">
        <v>43</v>
      </c>
      <c r="Z27" s="42">
        <v>0.47341940826809453</v>
      </c>
      <c r="AA27" s="82" t="s">
        <v>43</v>
      </c>
      <c r="AB27" s="50">
        <v>4.88</v>
      </c>
      <c r="AC27" s="82" t="s">
        <v>43</v>
      </c>
      <c r="AD27" s="119">
        <v>0.376</v>
      </c>
      <c r="AE27" s="20"/>
      <c r="AF27" s="20"/>
      <c r="AG27" s="28">
        <v>0.19889999999999999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202" s="90" customFormat="1" ht="17.100000000000001" customHeight="1" x14ac:dyDescent="0.2">
      <c r="A28" s="83"/>
      <c r="B28" s="84"/>
      <c r="C28" s="85"/>
      <c r="D28" s="85"/>
      <c r="E28" s="86"/>
      <c r="F28" s="85"/>
      <c r="G28" s="85"/>
      <c r="H28" s="85"/>
      <c r="I28" s="85"/>
      <c r="J28" s="85"/>
      <c r="K28" s="85"/>
      <c r="L28" s="85"/>
      <c r="M28" s="85"/>
      <c r="N28" s="87"/>
      <c r="O28" s="88"/>
      <c r="P28" s="87"/>
      <c r="Q28" s="85"/>
      <c r="R28" s="85"/>
      <c r="S28" s="85"/>
      <c r="T28" s="85"/>
      <c r="U28" s="85"/>
      <c r="V28" s="85"/>
      <c r="W28" s="85"/>
      <c r="X28" s="85"/>
      <c r="Y28" s="88"/>
      <c r="Z28" s="88"/>
      <c r="AA28" s="86"/>
      <c r="AB28" s="88"/>
      <c r="AC28" s="88"/>
      <c r="AD28" s="88"/>
      <c r="AE28" s="88"/>
      <c r="AF28" s="88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</row>
    <row r="29" spans="1:202" ht="17.100000000000001" customHeight="1" x14ac:dyDescent="0.2">
      <c r="A29" s="4" t="s">
        <v>51</v>
      </c>
      <c r="B29" s="84"/>
      <c r="C29" s="85"/>
      <c r="D29" s="85"/>
      <c r="E29" s="86"/>
      <c r="F29" s="85"/>
      <c r="G29" s="85"/>
      <c r="H29" s="85"/>
      <c r="I29" s="85"/>
      <c r="J29" s="85"/>
      <c r="K29" s="85"/>
      <c r="L29" s="85"/>
      <c r="M29" s="85"/>
      <c r="N29" s="87"/>
      <c r="O29" s="88"/>
      <c r="P29" s="87"/>
      <c r="Q29" s="85"/>
      <c r="R29" s="85"/>
      <c r="S29" s="85"/>
      <c r="T29" s="85"/>
      <c r="U29" s="85"/>
      <c r="V29" s="85"/>
      <c r="W29" s="85"/>
      <c r="X29" s="85"/>
      <c r="Y29" s="88"/>
      <c r="Z29" s="88"/>
      <c r="AA29" s="86"/>
      <c r="AB29" s="88"/>
      <c r="AC29" s="88"/>
      <c r="AD29" s="88"/>
      <c r="AE29" s="88"/>
      <c r="AF29" s="88"/>
      <c r="AG29" s="8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202" ht="17.100000000000001" customHeight="1" x14ac:dyDescent="0.2">
      <c r="A30" s="5" t="s">
        <v>52</v>
      </c>
      <c r="B30" s="84"/>
      <c r="C30" s="85"/>
      <c r="D30" s="85"/>
      <c r="E30" s="86"/>
      <c r="F30" s="85"/>
      <c r="G30" s="85"/>
      <c r="H30" s="85"/>
      <c r="I30" s="85"/>
      <c r="J30" s="85"/>
      <c r="K30" s="85"/>
      <c r="L30" s="85"/>
      <c r="M30" s="85"/>
      <c r="N30" s="87"/>
      <c r="O30" s="88"/>
      <c r="P30" s="87"/>
      <c r="Q30" s="85"/>
      <c r="R30" s="85"/>
      <c r="S30" s="85"/>
      <c r="T30" s="85"/>
      <c r="U30" s="85"/>
      <c r="V30" s="85"/>
      <c r="W30" s="85"/>
      <c r="X30" s="85"/>
      <c r="Y30" s="88"/>
      <c r="Z30" s="88"/>
      <c r="AA30" s="86"/>
      <c r="AB30" s="88"/>
      <c r="AC30" s="88"/>
      <c r="AD30" s="88"/>
      <c r="AE30" s="88"/>
      <c r="AF30" s="88"/>
      <c r="AG30" s="8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202" ht="17.100000000000001" customHeight="1" x14ac:dyDescent="0.2">
      <c r="A31" s="5" t="s">
        <v>53</v>
      </c>
      <c r="B31" s="84"/>
      <c r="C31" s="85"/>
      <c r="D31" s="85"/>
      <c r="E31" s="86"/>
      <c r="F31" s="85"/>
      <c r="G31" s="85"/>
      <c r="H31" s="85"/>
      <c r="I31" s="85"/>
      <c r="J31" s="85"/>
      <c r="K31" s="85"/>
      <c r="L31" s="85"/>
      <c r="M31" s="85"/>
      <c r="N31" s="87"/>
      <c r="O31" s="88"/>
      <c r="P31" s="87"/>
      <c r="Q31" s="85"/>
      <c r="R31" s="85"/>
      <c r="S31" s="85"/>
      <c r="T31" s="85"/>
      <c r="U31" s="85"/>
      <c r="V31" s="85"/>
      <c r="W31" s="85"/>
      <c r="X31" s="85"/>
      <c r="Y31" s="88"/>
      <c r="Z31" s="88"/>
      <c r="AA31" s="86"/>
      <c r="AB31" s="88"/>
      <c r="AC31" s="88"/>
      <c r="AD31" s="88"/>
      <c r="AE31" s="88"/>
      <c r="AF31" s="88"/>
      <c r="AG31" s="8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202" ht="17.100000000000001" customHeight="1" x14ac:dyDescent="0.2">
      <c r="A32" s="6" t="s">
        <v>54</v>
      </c>
      <c r="B32" s="84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7"/>
      <c r="O32" s="88"/>
      <c r="P32" s="87"/>
      <c r="Q32" s="85"/>
      <c r="R32" s="85"/>
      <c r="S32" s="85"/>
      <c r="T32" s="85"/>
      <c r="U32" s="85"/>
      <c r="V32" s="85"/>
      <c r="W32" s="85"/>
      <c r="X32" s="85"/>
      <c r="Y32" s="88"/>
      <c r="Z32" s="88"/>
      <c r="AA32" s="86"/>
      <c r="AB32" s="88"/>
      <c r="AC32" s="88"/>
      <c r="AD32" s="88"/>
      <c r="AE32" s="88"/>
      <c r="AF32" s="88"/>
      <c r="AG32" s="8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ht="17.100000000000001" customHeight="1" x14ac:dyDescent="0.2">
      <c r="A33" s="100" t="s">
        <v>58</v>
      </c>
      <c r="B33" s="86"/>
      <c r="C33" s="89"/>
      <c r="D33" s="89"/>
      <c r="E33" s="86"/>
      <c r="F33" s="89"/>
      <c r="G33" s="89"/>
      <c r="H33" s="89"/>
      <c r="I33" s="89"/>
      <c r="J33" s="89"/>
      <c r="K33" s="89"/>
      <c r="L33" s="89"/>
      <c r="M33" s="89"/>
      <c r="N33" s="87"/>
      <c r="O33" s="86"/>
      <c r="P33" s="87"/>
      <c r="Q33" s="89"/>
      <c r="R33" s="89"/>
      <c r="S33" s="89"/>
      <c r="T33" s="89"/>
      <c r="U33" s="89"/>
      <c r="V33" s="89"/>
      <c r="W33" s="89"/>
      <c r="X33" s="89"/>
      <c r="Y33" s="86"/>
      <c r="Z33" s="86"/>
      <c r="AA33" s="86"/>
      <c r="AB33" s="86"/>
      <c r="AC33" s="86"/>
      <c r="AD33" s="86"/>
      <c r="AE33" s="86"/>
      <c r="AF33" s="86"/>
      <c r="AG33" s="8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ht="17.100000000000001" customHeight="1" x14ac:dyDescent="0.2">
      <c r="A34" s="86"/>
      <c r="B34" s="86"/>
      <c r="C34" s="89"/>
      <c r="D34" s="89"/>
      <c r="E34" s="86"/>
      <c r="F34" s="89"/>
      <c r="G34" s="89"/>
      <c r="H34" s="89"/>
      <c r="I34" s="89"/>
      <c r="J34" s="89"/>
      <c r="K34" s="89"/>
      <c r="L34" s="89"/>
      <c r="M34" s="89"/>
      <c r="N34" s="87"/>
      <c r="O34" s="86"/>
      <c r="P34" s="87"/>
      <c r="Q34" s="89"/>
      <c r="R34" s="89"/>
      <c r="S34" s="89"/>
      <c r="T34" s="89"/>
      <c r="U34" s="89"/>
      <c r="V34" s="89"/>
      <c r="W34" s="89"/>
      <c r="X34" s="89"/>
      <c r="Y34" s="86"/>
      <c r="Z34" s="86"/>
      <c r="AA34" s="86"/>
      <c r="AB34" s="86"/>
      <c r="AC34" s="86"/>
      <c r="AD34" s="86"/>
      <c r="AE34" s="86"/>
      <c r="AF34" s="86"/>
      <c r="AG34" s="8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ht="12.75" customHeight="1" x14ac:dyDescent="0.2">
      <c r="A35" s="1"/>
      <c r="B35" s="1"/>
      <c r="C35" s="7"/>
      <c r="D35" s="7"/>
      <c r="E35" s="1"/>
      <c r="F35" s="7"/>
      <c r="G35" s="7"/>
      <c r="H35" s="7"/>
      <c r="I35" s="7"/>
      <c r="J35" s="7"/>
      <c r="K35" s="7"/>
      <c r="L35" s="7"/>
      <c r="M35" s="7"/>
      <c r="N35" s="3"/>
      <c r="O35" s="1"/>
      <c r="P35" s="3"/>
      <c r="Q35" s="7"/>
      <c r="R35" s="7"/>
      <c r="S35" s="7"/>
      <c r="T35" s="7"/>
      <c r="U35" s="7"/>
      <c r="V35" s="7"/>
      <c r="W35" s="7"/>
      <c r="X35" s="7"/>
      <c r="Y35" s="1"/>
      <c r="Z35" s="1"/>
      <c r="AA35" s="1"/>
      <c r="AB35" s="1"/>
      <c r="AC35" s="1"/>
      <c r="AD35" s="1"/>
      <c r="AE35" s="1"/>
      <c r="AF35" s="1"/>
      <c r="AG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ht="12.75" customHeight="1" x14ac:dyDescent="0.2">
      <c r="A36" s="1"/>
      <c r="B36" s="1"/>
      <c r="C36" s="7"/>
      <c r="D36" s="7"/>
      <c r="E36" s="1"/>
      <c r="F36" s="7"/>
      <c r="G36" s="7"/>
      <c r="H36" s="7"/>
      <c r="I36" s="7"/>
      <c r="J36" s="7"/>
      <c r="K36" s="7"/>
      <c r="L36" s="7"/>
      <c r="M36" s="7"/>
      <c r="N36" s="3"/>
      <c r="O36" s="1"/>
      <c r="P36" s="3"/>
      <c r="Q36" s="7"/>
      <c r="R36" s="7"/>
      <c r="S36" s="7"/>
      <c r="T36" s="7"/>
      <c r="U36" s="7"/>
      <c r="V36" s="7"/>
      <c r="W36" s="7"/>
      <c r="X36" s="7"/>
      <c r="Y36" s="1"/>
      <c r="Z36" s="1"/>
      <c r="AA36" s="1"/>
      <c r="AB36" s="1"/>
      <c r="AC36" s="1"/>
      <c r="AD36" s="1"/>
      <c r="AE36" s="1"/>
      <c r="AF36" s="1"/>
      <c r="AG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ht="12.75" customHeight="1" x14ac:dyDescent="0.2">
      <c r="A37" s="1"/>
      <c r="B37" s="1"/>
      <c r="C37" s="7"/>
      <c r="D37" s="7"/>
      <c r="E37" s="1"/>
      <c r="F37" s="7"/>
      <c r="G37" s="7"/>
      <c r="H37" s="7"/>
      <c r="I37" s="7"/>
      <c r="J37" s="7"/>
      <c r="K37" s="7"/>
      <c r="L37" s="7"/>
      <c r="M37" s="7"/>
      <c r="N37" s="3"/>
      <c r="O37" s="1"/>
      <c r="P37" s="3"/>
      <c r="Q37" s="7"/>
      <c r="R37" s="7"/>
      <c r="S37" s="7"/>
      <c r="T37" s="7"/>
      <c r="U37" s="7"/>
      <c r="V37" s="7"/>
      <c r="W37" s="7"/>
      <c r="X37" s="7"/>
      <c r="Y37" s="1"/>
      <c r="Z37" s="1"/>
      <c r="AA37" s="1"/>
      <c r="AB37" s="1"/>
      <c r="AC37" s="1"/>
      <c r="AD37" s="1"/>
      <c r="AE37" s="1"/>
      <c r="AF37" s="1"/>
      <c r="AG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ht="12.75" customHeight="1" x14ac:dyDescent="0.2">
      <c r="A38" s="1"/>
      <c r="B38" s="1"/>
      <c r="C38" s="7"/>
      <c r="D38" s="7"/>
      <c r="E38" s="1"/>
      <c r="F38" s="7"/>
      <c r="G38" s="7"/>
      <c r="H38" s="7"/>
      <c r="I38" s="7"/>
      <c r="J38" s="7"/>
      <c r="K38" s="7"/>
      <c r="L38" s="7"/>
      <c r="M38" s="7"/>
      <c r="N38" s="3"/>
      <c r="O38" s="1"/>
      <c r="P38" s="3"/>
      <c r="Q38" s="7"/>
      <c r="R38" s="7"/>
      <c r="S38" s="7"/>
      <c r="T38" s="7"/>
      <c r="U38" s="7"/>
      <c r="V38" s="7"/>
      <c r="W38" s="7"/>
      <c r="X38" s="7"/>
      <c r="Y38" s="1"/>
      <c r="Z38" s="1"/>
      <c r="AA38" s="1"/>
      <c r="AB38" s="1"/>
      <c r="AC38" s="1"/>
      <c r="AD38" s="1"/>
      <c r="AE38" s="1"/>
      <c r="AF38" s="1"/>
      <c r="AG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ht="12.75" customHeight="1" x14ac:dyDescent="0.2">
      <c r="A39" s="1"/>
      <c r="B39" s="1"/>
      <c r="C39" s="7"/>
      <c r="D39" s="7"/>
      <c r="E39" s="1"/>
      <c r="F39" s="7"/>
      <c r="G39" s="7"/>
      <c r="H39" s="7"/>
      <c r="I39" s="7"/>
      <c r="J39" s="7"/>
      <c r="K39" s="7"/>
      <c r="L39" s="7"/>
      <c r="M39" s="7"/>
      <c r="N39" s="3"/>
      <c r="O39" s="1"/>
      <c r="P39" s="3"/>
      <c r="Q39" s="7"/>
      <c r="R39" s="7"/>
      <c r="S39" s="7"/>
      <c r="T39" s="7"/>
      <c r="U39" s="7"/>
      <c r="V39" s="7"/>
      <c r="W39" s="7"/>
      <c r="X39" s="7"/>
      <c r="Y39" s="1"/>
      <c r="Z39" s="1"/>
      <c r="AA39" s="1"/>
      <c r="AB39" s="1"/>
      <c r="AC39" s="1"/>
      <c r="AD39" s="1"/>
      <c r="AE39" s="1"/>
      <c r="AF39" s="1"/>
      <c r="AG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ht="12.75" customHeight="1" x14ac:dyDescent="0.2">
      <c r="A40" s="1"/>
      <c r="B40" s="1"/>
      <c r="C40" s="7"/>
      <c r="D40" s="7"/>
      <c r="E40" s="1"/>
      <c r="F40" s="7"/>
      <c r="G40" s="7"/>
      <c r="H40" s="7"/>
      <c r="I40" s="7"/>
      <c r="J40" s="7"/>
      <c r="K40" s="7"/>
      <c r="L40" s="7"/>
      <c r="M40" s="7"/>
      <c r="N40" s="3"/>
      <c r="O40" s="1"/>
      <c r="P40" s="3"/>
      <c r="Q40" s="7"/>
      <c r="R40" s="7"/>
      <c r="S40" s="7"/>
      <c r="T40" s="7"/>
      <c r="U40" s="7"/>
      <c r="V40" s="7"/>
      <c r="W40" s="7"/>
      <c r="X40" s="7"/>
      <c r="Y40" s="1"/>
      <c r="Z40" s="1"/>
      <c r="AA40" s="1"/>
      <c r="AB40" s="1"/>
      <c r="AC40" s="1"/>
      <c r="AD40" s="1"/>
      <c r="AE40" s="1"/>
      <c r="AF40" s="1"/>
      <c r="AG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ht="12.75" customHeight="1" x14ac:dyDescent="0.2">
      <c r="A41" s="1"/>
      <c r="B41" s="1"/>
      <c r="C41" s="7"/>
      <c r="D41" s="7"/>
      <c r="E41" s="1"/>
      <c r="F41" s="7"/>
      <c r="G41" s="7"/>
      <c r="H41" s="7"/>
      <c r="I41" s="7"/>
      <c r="J41" s="7"/>
      <c r="K41" s="7"/>
      <c r="L41" s="7"/>
      <c r="M41" s="7"/>
      <c r="N41" s="3"/>
      <c r="O41" s="1"/>
      <c r="P41" s="3"/>
      <c r="Q41" s="7"/>
      <c r="R41" s="7"/>
      <c r="S41" s="7"/>
      <c r="T41" s="7"/>
      <c r="U41" s="7"/>
      <c r="V41" s="7"/>
      <c r="W41" s="7"/>
      <c r="X41" s="7"/>
      <c r="Y41" s="1"/>
      <c r="Z41" s="1"/>
      <c r="AA41" s="1"/>
      <c r="AB41" s="1"/>
      <c r="AC41" s="1"/>
      <c r="AD41" s="1"/>
      <c r="AE41" s="1"/>
      <c r="AF41" s="1"/>
      <c r="AG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ht="12.75" customHeight="1" x14ac:dyDescent="0.2">
      <c r="A42" s="1"/>
      <c r="B42" s="1"/>
      <c r="C42" s="7"/>
      <c r="D42" s="7"/>
      <c r="E42" s="1"/>
      <c r="F42" s="7"/>
      <c r="G42" s="7"/>
      <c r="H42" s="7"/>
      <c r="I42" s="7"/>
      <c r="J42" s="7"/>
      <c r="K42" s="7"/>
      <c r="L42" s="7"/>
      <c r="M42" s="7"/>
      <c r="N42" s="3"/>
      <c r="O42" s="1"/>
      <c r="P42" s="3"/>
      <c r="Q42" s="7"/>
      <c r="R42" s="7"/>
      <c r="S42" s="7"/>
      <c r="T42" s="7"/>
      <c r="U42" s="7"/>
      <c r="V42" s="7"/>
      <c r="W42" s="7"/>
      <c r="X42" s="7"/>
      <c r="Y42" s="1"/>
      <c r="Z42" s="1"/>
      <c r="AA42" s="1"/>
      <c r="AB42" s="1"/>
      <c r="AC42" s="1"/>
      <c r="AD42" s="1"/>
      <c r="AE42" s="1"/>
      <c r="AF42" s="1"/>
      <c r="AG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ht="12.75" customHeight="1" x14ac:dyDescent="0.2">
      <c r="A43" s="1"/>
      <c r="B43" s="1"/>
      <c r="C43" s="7"/>
      <c r="D43" s="7"/>
      <c r="E43" s="1"/>
      <c r="F43" s="7"/>
      <c r="G43" s="7"/>
      <c r="H43" s="7"/>
      <c r="I43" s="7"/>
      <c r="J43" s="7"/>
      <c r="K43" s="7"/>
      <c r="L43" s="7"/>
      <c r="M43" s="7"/>
      <c r="N43" s="3"/>
      <c r="O43" s="1"/>
      <c r="P43" s="3"/>
      <c r="Q43" s="7"/>
      <c r="R43" s="7"/>
      <c r="S43" s="7"/>
      <c r="T43" s="7"/>
      <c r="U43" s="7"/>
      <c r="V43" s="7"/>
      <c r="W43" s="7"/>
      <c r="X43" s="7"/>
      <c r="Y43" s="1"/>
      <c r="Z43" s="1"/>
      <c r="AA43" s="1"/>
      <c r="AB43" s="1"/>
      <c r="AC43" s="1"/>
      <c r="AD43" s="1"/>
      <c r="AE43" s="1"/>
      <c r="AF43" s="1"/>
      <c r="AG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2.75" customHeight="1" x14ac:dyDescent="0.2">
      <c r="A44" s="1"/>
      <c r="B44" s="1"/>
      <c r="C44" s="7"/>
      <c r="D44" s="7"/>
      <c r="E44" s="1"/>
      <c r="F44" s="7"/>
      <c r="G44" s="7"/>
      <c r="H44" s="7"/>
      <c r="I44" s="7"/>
      <c r="J44" s="7"/>
      <c r="K44" s="7"/>
      <c r="L44" s="7"/>
      <c r="M44" s="7"/>
      <c r="N44" s="3"/>
      <c r="O44" s="1"/>
      <c r="P44" s="3"/>
      <c r="Q44" s="7"/>
      <c r="R44" s="7"/>
      <c r="S44" s="7"/>
      <c r="T44" s="7"/>
      <c r="U44" s="7"/>
      <c r="V44" s="7"/>
      <c r="W44" s="7"/>
      <c r="X44" s="7"/>
      <c r="Y44" s="1"/>
      <c r="Z44" s="1"/>
      <c r="AA44" s="1"/>
      <c r="AB44" s="1"/>
      <c r="AC44" s="1"/>
      <c r="AD44" s="1"/>
      <c r="AE44" s="1"/>
      <c r="AF44" s="1"/>
      <c r="AG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ht="12.75" customHeight="1" x14ac:dyDescent="0.2">
      <c r="A45" s="1"/>
      <c r="B45" s="1"/>
      <c r="C45" s="7"/>
      <c r="D45" s="7"/>
      <c r="E45" s="1"/>
      <c r="F45" s="7"/>
      <c r="G45" s="7"/>
      <c r="H45" s="7"/>
      <c r="I45" s="7"/>
      <c r="J45" s="7"/>
      <c r="K45" s="7"/>
      <c r="L45" s="7"/>
      <c r="M45" s="7"/>
      <c r="N45" s="3"/>
      <c r="O45" s="1"/>
      <c r="P45" s="3"/>
      <c r="Q45" s="7"/>
      <c r="R45" s="7"/>
      <c r="S45" s="7"/>
      <c r="T45" s="7"/>
      <c r="U45" s="7"/>
      <c r="V45" s="7"/>
      <c r="W45" s="7"/>
      <c r="X45" s="7"/>
      <c r="Y45" s="1"/>
      <c r="Z45" s="1"/>
      <c r="AA45" s="1"/>
      <c r="AB45" s="1"/>
      <c r="AC45" s="1"/>
      <c r="AD45" s="1"/>
      <c r="AE45" s="1"/>
      <c r="AF45" s="1"/>
      <c r="AG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ht="12.75" customHeight="1" x14ac:dyDescent="0.2">
      <c r="A46" s="1"/>
      <c r="B46" s="1"/>
      <c r="C46" s="7"/>
      <c r="D46" s="7"/>
      <c r="E46" s="1"/>
      <c r="F46" s="7"/>
      <c r="G46" s="7"/>
      <c r="H46" s="7"/>
      <c r="I46" s="7"/>
      <c r="J46" s="7"/>
      <c r="K46" s="7"/>
      <c r="L46" s="7"/>
      <c r="M46" s="7"/>
      <c r="N46" s="3"/>
      <c r="O46" s="1"/>
      <c r="P46" s="3"/>
      <c r="Q46" s="7"/>
      <c r="R46" s="7"/>
      <c r="S46" s="7"/>
      <c r="T46" s="7"/>
      <c r="U46" s="7"/>
      <c r="V46" s="7"/>
      <c r="W46" s="7"/>
      <c r="X46" s="7"/>
      <c r="Y46" s="1"/>
      <c r="Z46" s="1"/>
      <c r="AA46" s="1"/>
      <c r="AB46" s="1"/>
      <c r="AC46" s="1"/>
      <c r="AD46" s="1"/>
      <c r="AE46" s="1"/>
      <c r="AF46" s="1"/>
      <c r="AG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ht="12.75" customHeight="1" x14ac:dyDescent="0.2">
      <c r="A47" s="1"/>
      <c r="B47" s="1"/>
      <c r="C47" s="7"/>
      <c r="D47" s="7"/>
      <c r="E47" s="1"/>
      <c r="F47" s="7"/>
      <c r="G47" s="7"/>
      <c r="H47" s="7"/>
      <c r="I47" s="7"/>
      <c r="J47" s="7"/>
      <c r="K47" s="7"/>
      <c r="L47" s="7"/>
      <c r="M47" s="7"/>
      <c r="N47" s="3"/>
      <c r="O47" s="1"/>
      <c r="P47" s="3"/>
      <c r="Q47" s="7"/>
      <c r="R47" s="7"/>
      <c r="S47" s="7"/>
      <c r="T47" s="7"/>
      <c r="U47" s="7"/>
      <c r="V47" s="7"/>
      <c r="W47" s="7"/>
      <c r="X47" s="7"/>
      <c r="Y47" s="1"/>
      <c r="Z47" s="1"/>
      <c r="AA47" s="1"/>
      <c r="AB47" s="1"/>
      <c r="AC47" s="1"/>
      <c r="AD47" s="1"/>
      <c r="AE47" s="1"/>
      <c r="AF47" s="1"/>
      <c r="AG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ht="12.75" customHeight="1" x14ac:dyDescent="0.2">
      <c r="A48" s="1"/>
      <c r="B48" s="1"/>
      <c r="C48" s="7"/>
      <c r="D48" s="7"/>
      <c r="E48" s="1"/>
      <c r="F48" s="7"/>
      <c r="G48" s="7"/>
      <c r="H48" s="7"/>
      <c r="I48" s="7"/>
      <c r="J48" s="7"/>
      <c r="K48" s="7"/>
      <c r="L48" s="7"/>
      <c r="M48" s="7"/>
      <c r="N48" s="3"/>
      <c r="O48" s="1"/>
      <c r="P48" s="3"/>
      <c r="Q48" s="7"/>
      <c r="R48" s="7"/>
      <c r="S48" s="7"/>
      <c r="T48" s="7"/>
      <c r="U48" s="7"/>
      <c r="V48" s="7"/>
      <c r="W48" s="7"/>
      <c r="X48" s="7"/>
      <c r="Y48" s="1"/>
      <c r="Z48" s="1"/>
      <c r="AA48" s="1"/>
      <c r="AB48" s="1"/>
      <c r="AC48" s="1"/>
      <c r="AD48" s="1"/>
      <c r="AE48" s="1"/>
      <c r="AF48" s="1"/>
      <c r="AG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ht="12.75" customHeight="1" x14ac:dyDescent="0.2">
      <c r="A49" s="1"/>
      <c r="B49" s="1"/>
      <c r="C49" s="7"/>
      <c r="D49" s="7"/>
      <c r="E49" s="1"/>
      <c r="F49" s="7"/>
      <c r="G49" s="7"/>
      <c r="H49" s="7"/>
      <c r="I49" s="7"/>
      <c r="J49" s="7"/>
      <c r="K49" s="7"/>
      <c r="L49" s="7"/>
      <c r="M49" s="7"/>
      <c r="N49" s="3"/>
      <c r="O49" s="1"/>
      <c r="P49" s="3"/>
      <c r="Q49" s="7"/>
      <c r="R49" s="7"/>
      <c r="S49" s="7"/>
      <c r="T49" s="7"/>
      <c r="U49" s="7"/>
      <c r="V49" s="7"/>
      <c r="W49" s="7"/>
      <c r="X49" s="7"/>
      <c r="Y49" s="1"/>
      <c r="Z49" s="1"/>
      <c r="AA49" s="1"/>
      <c r="AB49" s="1"/>
      <c r="AC49" s="1"/>
      <c r="AD49" s="1"/>
      <c r="AE49" s="1"/>
      <c r="AF49" s="1"/>
      <c r="AG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12.75" customHeight="1" x14ac:dyDescent="0.2">
      <c r="A50" s="1"/>
      <c r="B50" s="1"/>
      <c r="C50" s="7"/>
      <c r="D50" s="7"/>
      <c r="E50" s="1"/>
      <c r="F50" s="7"/>
      <c r="G50" s="7"/>
      <c r="H50" s="7"/>
      <c r="I50" s="7"/>
      <c r="J50" s="7"/>
      <c r="K50" s="7"/>
      <c r="L50" s="7"/>
      <c r="M50" s="7"/>
      <c r="N50" s="3"/>
      <c r="O50" s="1"/>
      <c r="P50" s="3"/>
      <c r="Q50" s="7"/>
      <c r="R50" s="7"/>
      <c r="S50" s="7"/>
      <c r="T50" s="7"/>
      <c r="U50" s="7"/>
      <c r="V50" s="7"/>
      <c r="W50" s="7"/>
      <c r="X50" s="7"/>
      <c r="Y50" s="1"/>
      <c r="Z50" s="1"/>
      <c r="AA50" s="1"/>
      <c r="AB50" s="1"/>
      <c r="AC50" s="1"/>
      <c r="AD50" s="1"/>
      <c r="AE50" s="1"/>
      <c r="AF50" s="1"/>
      <c r="AG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ht="12.75" customHeight="1" x14ac:dyDescent="0.2">
      <c r="A51" s="1"/>
      <c r="B51" s="1"/>
      <c r="C51" s="7"/>
      <c r="D51" s="7"/>
      <c r="E51" s="1"/>
      <c r="F51" s="7"/>
      <c r="G51" s="7"/>
      <c r="H51" s="7"/>
      <c r="I51" s="7"/>
      <c r="J51" s="7"/>
      <c r="K51" s="7"/>
      <c r="L51" s="7"/>
      <c r="M51" s="7"/>
      <c r="N51" s="3"/>
      <c r="O51" s="1"/>
      <c r="P51" s="3"/>
      <c r="Q51" s="7"/>
      <c r="R51" s="7"/>
      <c r="S51" s="7"/>
      <c r="T51" s="7"/>
      <c r="U51" s="7"/>
      <c r="V51" s="7"/>
      <c r="W51" s="7"/>
      <c r="X51" s="7"/>
      <c r="Y51" s="1"/>
      <c r="Z51" s="1"/>
      <c r="AA51" s="1"/>
      <c r="AB51" s="1"/>
      <c r="AC51" s="1"/>
      <c r="AD51" s="1"/>
      <c r="AE51" s="1"/>
      <c r="AF51" s="1"/>
      <c r="AG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ht="12.75" customHeight="1" x14ac:dyDescent="0.2">
      <c r="A52" s="1"/>
      <c r="B52" s="1"/>
      <c r="C52" s="7"/>
      <c r="D52" s="7"/>
      <c r="E52" s="1"/>
      <c r="F52" s="7"/>
      <c r="G52" s="7"/>
      <c r="H52" s="7"/>
      <c r="I52" s="7"/>
      <c r="J52" s="7"/>
      <c r="K52" s="7"/>
      <c r="L52" s="7"/>
      <c r="M52" s="7"/>
      <c r="N52" s="3"/>
      <c r="O52" s="1"/>
      <c r="P52" s="3"/>
      <c r="Q52" s="7"/>
      <c r="R52" s="7"/>
      <c r="S52" s="7"/>
      <c r="T52" s="7"/>
      <c r="U52" s="7"/>
      <c r="V52" s="7"/>
      <c r="W52" s="7"/>
      <c r="X52" s="7"/>
      <c r="Y52" s="1"/>
      <c r="Z52" s="1"/>
      <c r="AA52" s="1"/>
      <c r="AB52" s="1"/>
      <c r="AC52" s="1"/>
      <c r="AD52" s="1"/>
      <c r="AE52" s="1"/>
      <c r="AF52" s="1"/>
      <c r="AG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ht="12.75" customHeight="1" x14ac:dyDescent="0.2">
      <c r="A53" s="1"/>
      <c r="B53" s="1"/>
      <c r="C53" s="7"/>
      <c r="D53" s="7"/>
      <c r="E53" s="1"/>
      <c r="F53" s="7"/>
      <c r="G53" s="7"/>
      <c r="H53" s="7"/>
      <c r="I53" s="7"/>
      <c r="J53" s="7"/>
      <c r="K53" s="7"/>
      <c r="L53" s="7"/>
      <c r="M53" s="7"/>
      <c r="N53" s="3"/>
      <c r="O53" s="1"/>
      <c r="P53" s="3"/>
      <c r="Q53" s="7"/>
      <c r="R53" s="7"/>
      <c r="S53" s="7"/>
      <c r="T53" s="7"/>
      <c r="U53" s="7"/>
      <c r="V53" s="7"/>
      <c r="W53" s="7"/>
      <c r="X53" s="7"/>
      <c r="Y53" s="1"/>
      <c r="Z53" s="1"/>
      <c r="AA53" s="1"/>
      <c r="AB53" s="1"/>
      <c r="AC53" s="1"/>
      <c r="AD53" s="1"/>
      <c r="AE53" s="1"/>
      <c r="AF53" s="1"/>
      <c r="AG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ht="12.75" customHeight="1" x14ac:dyDescent="0.2">
      <c r="A54" s="1"/>
      <c r="B54" s="1"/>
      <c r="C54" s="7"/>
      <c r="D54" s="7"/>
      <c r="E54" s="1"/>
      <c r="F54" s="7"/>
      <c r="G54" s="7"/>
      <c r="H54" s="7"/>
      <c r="I54" s="7"/>
      <c r="J54" s="7"/>
      <c r="K54" s="7"/>
      <c r="L54" s="7"/>
      <c r="M54" s="7"/>
      <c r="N54" s="3"/>
      <c r="O54" s="1"/>
      <c r="P54" s="3"/>
      <c r="Q54" s="7"/>
      <c r="R54" s="7"/>
      <c r="S54" s="7"/>
      <c r="T54" s="7"/>
      <c r="U54" s="7"/>
      <c r="V54" s="7"/>
      <c r="W54" s="7"/>
      <c r="X54" s="7"/>
      <c r="Y54" s="1"/>
      <c r="Z54" s="1"/>
      <c r="AA54" s="1"/>
      <c r="AB54" s="1"/>
      <c r="AC54" s="1"/>
      <c r="AD54" s="1"/>
      <c r="AE54" s="1"/>
      <c r="AF54" s="1"/>
      <c r="AG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t="12.75" customHeight="1" x14ac:dyDescent="0.2">
      <c r="A55" s="1"/>
      <c r="B55" s="1"/>
      <c r="C55" s="7"/>
      <c r="D55" s="7"/>
      <c r="E55" s="1"/>
      <c r="F55" s="7"/>
      <c r="G55" s="7"/>
      <c r="H55" s="7"/>
      <c r="I55" s="7"/>
      <c r="J55" s="7"/>
      <c r="K55" s="7"/>
      <c r="L55" s="7"/>
      <c r="M55" s="7"/>
      <c r="N55" s="3"/>
      <c r="O55" s="1"/>
      <c r="P55" s="3"/>
      <c r="Q55" s="7"/>
      <c r="R55" s="7"/>
      <c r="S55" s="7"/>
      <c r="T55" s="7"/>
      <c r="U55" s="7"/>
      <c r="V55" s="7"/>
      <c r="W55" s="7"/>
      <c r="X55" s="7"/>
      <c r="Y55" s="1"/>
      <c r="Z55" s="1"/>
      <c r="AA55" s="1"/>
      <c r="AB55" s="1"/>
      <c r="AC55" s="1"/>
      <c r="AD55" s="1"/>
      <c r="AE55" s="1"/>
      <c r="AF55" s="1"/>
      <c r="AG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ht="12.75" customHeight="1" x14ac:dyDescent="0.2">
      <c r="A56" s="1"/>
      <c r="B56" s="1"/>
      <c r="C56" s="7"/>
      <c r="D56" s="7"/>
      <c r="E56" s="1"/>
      <c r="F56" s="7"/>
      <c r="G56" s="7"/>
      <c r="H56" s="7"/>
      <c r="I56" s="7"/>
      <c r="J56" s="7"/>
      <c r="K56" s="7"/>
      <c r="L56" s="7"/>
      <c r="M56" s="7"/>
      <c r="N56" s="3"/>
      <c r="O56" s="1"/>
      <c r="P56" s="3"/>
      <c r="Q56" s="7"/>
      <c r="R56" s="7"/>
      <c r="S56" s="7"/>
      <c r="T56" s="7"/>
      <c r="U56" s="7"/>
      <c r="V56" s="7"/>
      <c r="W56" s="7"/>
      <c r="X56" s="7"/>
      <c r="Y56" s="1"/>
      <c r="Z56" s="1"/>
      <c r="AA56" s="1"/>
      <c r="AB56" s="1"/>
      <c r="AC56" s="1"/>
      <c r="AD56" s="1"/>
      <c r="AE56" s="1"/>
      <c r="AF56" s="1"/>
      <c r="AG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ht="12.75" customHeight="1" x14ac:dyDescent="0.2">
      <c r="A57" s="1"/>
      <c r="B57" s="1"/>
      <c r="C57" s="7"/>
      <c r="D57" s="7"/>
      <c r="E57" s="1"/>
      <c r="F57" s="7"/>
      <c r="G57" s="7"/>
      <c r="H57" s="7"/>
      <c r="I57" s="7"/>
      <c r="J57" s="7"/>
      <c r="K57" s="7"/>
      <c r="L57" s="7"/>
      <c r="M57" s="7"/>
      <c r="N57" s="3"/>
      <c r="O57" s="1"/>
      <c r="P57" s="3"/>
      <c r="Q57" s="7"/>
      <c r="R57" s="7"/>
      <c r="S57" s="7"/>
      <c r="T57" s="7"/>
      <c r="U57" s="7"/>
      <c r="V57" s="7"/>
      <c r="W57" s="7"/>
      <c r="X57" s="7"/>
      <c r="Y57" s="1"/>
      <c r="Z57" s="1"/>
      <c r="AA57" s="1"/>
      <c r="AB57" s="1"/>
      <c r="AC57" s="1"/>
      <c r="AD57" s="1"/>
      <c r="AE57" s="1"/>
      <c r="AF57" s="1"/>
      <c r="AG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ht="12.75" customHeight="1" x14ac:dyDescent="0.2">
      <c r="A58" s="1"/>
      <c r="B58" s="1"/>
      <c r="C58" s="7"/>
      <c r="D58" s="7"/>
      <c r="E58" s="1"/>
      <c r="F58" s="7"/>
      <c r="G58" s="7"/>
      <c r="H58" s="7"/>
      <c r="I58" s="7"/>
      <c r="J58" s="7"/>
      <c r="K58" s="7"/>
      <c r="L58" s="7"/>
      <c r="M58" s="7"/>
      <c r="N58" s="3"/>
      <c r="O58" s="1"/>
      <c r="P58" s="3"/>
      <c r="Q58" s="7"/>
      <c r="R58" s="7"/>
      <c r="S58" s="7"/>
      <c r="T58" s="7"/>
      <c r="U58" s="7"/>
      <c r="V58" s="7"/>
      <c r="W58" s="7"/>
      <c r="X58" s="7"/>
      <c r="Y58" s="1"/>
      <c r="Z58" s="1"/>
      <c r="AA58" s="1"/>
      <c r="AB58" s="1"/>
      <c r="AC58" s="1"/>
      <c r="AD58" s="1"/>
      <c r="AE58" s="1"/>
      <c r="AF58" s="1"/>
      <c r="AG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ht="12.75" customHeight="1" x14ac:dyDescent="0.2">
      <c r="A59" s="1"/>
      <c r="B59" s="1"/>
      <c r="C59" s="7"/>
      <c r="D59" s="7"/>
      <c r="E59" s="1"/>
      <c r="F59" s="7"/>
      <c r="G59" s="7"/>
      <c r="H59" s="7"/>
      <c r="I59" s="7"/>
      <c r="J59" s="7"/>
      <c r="K59" s="7"/>
      <c r="L59" s="7"/>
      <c r="M59" s="7"/>
      <c r="N59" s="3"/>
      <c r="O59" s="1"/>
      <c r="P59" s="3"/>
      <c r="Q59" s="7"/>
      <c r="R59" s="7"/>
      <c r="S59" s="7"/>
      <c r="T59" s="7"/>
      <c r="U59" s="7"/>
      <c r="V59" s="7"/>
      <c r="W59" s="7"/>
      <c r="X59" s="7"/>
      <c r="Y59" s="1"/>
      <c r="Z59" s="1"/>
      <c r="AA59" s="1"/>
      <c r="AB59" s="1"/>
      <c r="AC59" s="1"/>
      <c r="AD59" s="1"/>
      <c r="AE59" s="1"/>
      <c r="AF59" s="1"/>
      <c r="AG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ht="12.75" customHeight="1" x14ac:dyDescent="0.2">
      <c r="A60" s="1"/>
      <c r="B60" s="1"/>
      <c r="C60" s="7"/>
      <c r="D60" s="7"/>
      <c r="E60" s="1"/>
      <c r="F60" s="7"/>
      <c r="G60" s="7"/>
      <c r="H60" s="7"/>
      <c r="I60" s="7"/>
      <c r="J60" s="7"/>
      <c r="K60" s="7"/>
      <c r="L60" s="7"/>
      <c r="M60" s="7"/>
      <c r="N60" s="3"/>
      <c r="O60" s="1"/>
      <c r="P60" s="3"/>
      <c r="Q60" s="7"/>
      <c r="R60" s="7"/>
      <c r="S60" s="7"/>
      <c r="T60" s="7"/>
      <c r="U60" s="7"/>
      <c r="V60" s="7"/>
      <c r="W60" s="7"/>
      <c r="X60" s="7"/>
      <c r="Y60" s="1"/>
      <c r="Z60" s="1"/>
      <c r="AA60" s="1"/>
      <c r="AB60" s="1"/>
      <c r="AC60" s="1"/>
      <c r="AD60" s="1"/>
      <c r="AE60" s="1"/>
      <c r="AF60" s="1"/>
      <c r="AG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ht="12.75" customHeight="1" x14ac:dyDescent="0.2">
      <c r="A61" s="1"/>
      <c r="B61" s="1"/>
      <c r="C61" s="7"/>
      <c r="D61" s="7"/>
      <c r="E61" s="1"/>
      <c r="F61" s="7"/>
      <c r="G61" s="7"/>
      <c r="H61" s="7"/>
      <c r="I61" s="7"/>
      <c r="J61" s="7"/>
      <c r="K61" s="7"/>
      <c r="L61" s="7"/>
      <c r="M61" s="7"/>
      <c r="N61" s="3"/>
      <c r="O61" s="1"/>
      <c r="P61" s="3"/>
      <c r="Q61" s="7"/>
      <c r="R61" s="7"/>
      <c r="S61" s="7"/>
      <c r="T61" s="7"/>
      <c r="U61" s="7"/>
      <c r="V61" s="7"/>
      <c r="W61" s="7"/>
      <c r="X61" s="7"/>
      <c r="Y61" s="1"/>
      <c r="Z61" s="1"/>
      <c r="AA61" s="1"/>
      <c r="AB61" s="1"/>
      <c r="AC61" s="1"/>
      <c r="AD61" s="1"/>
      <c r="AE61" s="1"/>
      <c r="AF61" s="1"/>
      <c r="AG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ht="12.75" customHeight="1" x14ac:dyDescent="0.2">
      <c r="A62" s="1"/>
      <c r="B62" s="1"/>
      <c r="C62" s="7"/>
      <c r="D62" s="7"/>
      <c r="E62" s="1"/>
      <c r="F62" s="7"/>
      <c r="G62" s="7"/>
      <c r="H62" s="7"/>
      <c r="I62" s="7"/>
      <c r="J62" s="7"/>
      <c r="K62" s="7"/>
      <c r="L62" s="7"/>
      <c r="M62" s="7"/>
      <c r="N62" s="3"/>
      <c r="O62" s="1"/>
      <c r="P62" s="3"/>
      <c r="Q62" s="7"/>
      <c r="R62" s="7"/>
      <c r="S62" s="7"/>
      <c r="T62" s="7"/>
      <c r="U62" s="7"/>
      <c r="V62" s="7"/>
      <c r="W62" s="7"/>
      <c r="X62" s="7"/>
      <c r="Y62" s="1"/>
      <c r="Z62" s="1"/>
      <c r="AA62" s="1"/>
      <c r="AB62" s="1"/>
      <c r="AC62" s="1"/>
      <c r="AD62" s="1"/>
      <c r="AE62" s="1"/>
      <c r="AF62" s="1"/>
      <c r="AG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ht="12.75" customHeight="1" x14ac:dyDescent="0.2">
      <c r="A63" s="1"/>
      <c r="B63" s="1"/>
      <c r="C63" s="7"/>
      <c r="D63" s="7"/>
      <c r="E63" s="1"/>
      <c r="F63" s="7"/>
      <c r="G63" s="7"/>
      <c r="H63" s="7"/>
      <c r="I63" s="7"/>
      <c r="J63" s="7"/>
      <c r="K63" s="7"/>
      <c r="L63" s="7"/>
      <c r="M63" s="7"/>
      <c r="N63" s="3"/>
      <c r="O63" s="1"/>
      <c r="P63" s="3"/>
      <c r="Q63" s="7"/>
      <c r="R63" s="7"/>
      <c r="S63" s="7"/>
      <c r="T63" s="7"/>
      <c r="U63" s="7"/>
      <c r="V63" s="7"/>
      <c r="W63" s="7"/>
      <c r="X63" s="7"/>
      <c r="Y63" s="1"/>
      <c r="Z63" s="1"/>
      <c r="AA63" s="1"/>
      <c r="AB63" s="1"/>
      <c r="AC63" s="1"/>
      <c r="AD63" s="1"/>
      <c r="AE63" s="1"/>
      <c r="AF63" s="1"/>
      <c r="AG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ht="12.75" customHeight="1" x14ac:dyDescent="0.2">
      <c r="A64" s="1"/>
      <c r="B64" s="1"/>
      <c r="C64" s="7"/>
      <c r="D64" s="7"/>
      <c r="E64" s="1"/>
      <c r="F64" s="7"/>
      <c r="G64" s="7"/>
      <c r="H64" s="7"/>
      <c r="I64" s="7"/>
      <c r="J64" s="7"/>
      <c r="K64" s="7"/>
      <c r="L64" s="7"/>
      <c r="M64" s="7"/>
      <c r="N64" s="3"/>
      <c r="O64" s="1"/>
      <c r="P64" s="3"/>
      <c r="Q64" s="7"/>
      <c r="R64" s="7"/>
      <c r="S64" s="7"/>
      <c r="T64" s="7"/>
      <c r="U64" s="7"/>
      <c r="V64" s="7"/>
      <c r="W64" s="7"/>
      <c r="X64" s="7"/>
      <c r="Y64" s="1"/>
      <c r="Z64" s="1"/>
      <c r="AA64" s="1"/>
      <c r="AB64" s="1"/>
      <c r="AC64" s="1"/>
      <c r="AD64" s="1"/>
      <c r="AE64" s="1"/>
      <c r="AF64" s="1"/>
      <c r="AG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ht="12.75" customHeight="1" x14ac:dyDescent="0.2">
      <c r="A65" s="1"/>
      <c r="B65" s="1"/>
      <c r="C65" s="7"/>
      <c r="D65" s="7"/>
      <c r="E65" s="1"/>
      <c r="F65" s="7"/>
      <c r="G65" s="7"/>
      <c r="H65" s="7"/>
      <c r="I65" s="7"/>
      <c r="J65" s="7"/>
      <c r="K65" s="7"/>
      <c r="L65" s="7"/>
      <c r="M65" s="7"/>
      <c r="N65" s="3"/>
      <c r="O65" s="1"/>
      <c r="P65" s="3"/>
      <c r="Q65" s="7"/>
      <c r="R65" s="7"/>
      <c r="S65" s="7"/>
      <c r="T65" s="7"/>
      <c r="U65" s="7"/>
      <c r="V65" s="7"/>
      <c r="W65" s="7"/>
      <c r="X65" s="7"/>
      <c r="Y65" s="1"/>
      <c r="Z65" s="1"/>
      <c r="AA65" s="1"/>
      <c r="AB65" s="1"/>
      <c r="AC65" s="1"/>
      <c r="AD65" s="1"/>
      <c r="AE65" s="1"/>
      <c r="AF65" s="1"/>
      <c r="AG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ht="12.75" customHeight="1" x14ac:dyDescent="0.2">
      <c r="A66" s="1"/>
      <c r="B66" s="1"/>
      <c r="C66" s="7"/>
      <c r="D66" s="7"/>
      <c r="E66" s="1"/>
      <c r="F66" s="7"/>
      <c r="G66" s="7"/>
      <c r="H66" s="7"/>
      <c r="I66" s="7"/>
      <c r="J66" s="7"/>
      <c r="K66" s="7"/>
      <c r="L66" s="7"/>
      <c r="M66" s="7"/>
      <c r="N66" s="3"/>
      <c r="O66" s="1"/>
      <c r="P66" s="3"/>
      <c r="Q66" s="7"/>
      <c r="R66" s="7"/>
      <c r="S66" s="7"/>
      <c r="T66" s="7"/>
      <c r="U66" s="7"/>
      <c r="V66" s="7"/>
      <c r="W66" s="7"/>
      <c r="X66" s="7"/>
      <c r="Y66" s="1"/>
      <c r="Z66" s="1"/>
      <c r="AA66" s="1"/>
      <c r="AB66" s="1"/>
      <c r="AC66" s="1"/>
      <c r="AD66" s="1"/>
      <c r="AE66" s="1"/>
      <c r="AF66" s="1"/>
      <c r="AG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ht="12.75" customHeight="1" x14ac:dyDescent="0.2">
      <c r="A67" s="1"/>
      <c r="B67" s="1"/>
      <c r="C67" s="7"/>
      <c r="D67" s="7"/>
      <c r="E67" s="1"/>
      <c r="F67" s="7"/>
      <c r="G67" s="7"/>
      <c r="H67" s="7"/>
      <c r="I67" s="7"/>
      <c r="J67" s="7"/>
      <c r="K67" s="7"/>
      <c r="L67" s="7"/>
      <c r="M67" s="7"/>
      <c r="N67" s="3"/>
      <c r="O67" s="1"/>
      <c r="P67" s="3"/>
      <c r="Q67" s="7"/>
      <c r="R67" s="7"/>
      <c r="S67" s="7"/>
      <c r="T67" s="7"/>
      <c r="U67" s="7"/>
      <c r="V67" s="7"/>
      <c r="W67" s="7"/>
      <c r="X67" s="7"/>
      <c r="Y67" s="1"/>
      <c r="Z67" s="1"/>
      <c r="AA67" s="1"/>
      <c r="AB67" s="1"/>
      <c r="AC67" s="1"/>
      <c r="AD67" s="1"/>
      <c r="AE67" s="1"/>
      <c r="AF67" s="1"/>
      <c r="AG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ht="12.75" customHeight="1" x14ac:dyDescent="0.2">
      <c r="A68" s="1"/>
      <c r="B68" s="1"/>
      <c r="C68" s="7"/>
      <c r="D68" s="7"/>
      <c r="E68" s="1"/>
      <c r="F68" s="7"/>
      <c r="G68" s="7"/>
      <c r="H68" s="7"/>
      <c r="I68" s="7"/>
      <c r="J68" s="7"/>
      <c r="K68" s="7"/>
      <c r="L68" s="7"/>
      <c r="M68" s="7"/>
      <c r="N68" s="3"/>
      <c r="O68" s="1"/>
      <c r="P68" s="3"/>
      <c r="Q68" s="7"/>
      <c r="R68" s="7"/>
      <c r="S68" s="7"/>
      <c r="T68" s="7"/>
      <c r="U68" s="7"/>
      <c r="V68" s="7"/>
      <c r="W68" s="7"/>
      <c r="X68" s="7"/>
      <c r="Y68" s="1"/>
      <c r="Z68" s="1"/>
      <c r="AA68" s="1"/>
      <c r="AB68" s="1"/>
      <c r="AC68" s="1"/>
      <c r="AD68" s="1"/>
      <c r="AE68" s="1"/>
      <c r="AF68" s="1"/>
      <c r="AG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ht="12.75" customHeight="1" x14ac:dyDescent="0.2">
      <c r="A69" s="1"/>
      <c r="B69" s="1"/>
      <c r="C69" s="7"/>
      <c r="D69" s="7"/>
      <c r="E69" s="1"/>
      <c r="F69" s="7"/>
      <c r="G69" s="7"/>
      <c r="H69" s="7"/>
      <c r="I69" s="7"/>
      <c r="J69" s="7"/>
      <c r="K69" s="7"/>
      <c r="L69" s="7"/>
      <c r="M69" s="7"/>
      <c r="N69" s="3"/>
      <c r="O69" s="1"/>
      <c r="P69" s="3"/>
      <c r="Q69" s="7"/>
      <c r="R69" s="7"/>
      <c r="S69" s="7"/>
      <c r="T69" s="7"/>
      <c r="U69" s="7"/>
      <c r="V69" s="7"/>
      <c r="W69" s="7"/>
      <c r="X69" s="7"/>
      <c r="Y69" s="1"/>
      <c r="Z69" s="1"/>
      <c r="AA69" s="1"/>
      <c r="AB69" s="1"/>
      <c r="AC69" s="1"/>
      <c r="AD69" s="1"/>
      <c r="AE69" s="1"/>
      <c r="AF69" s="1"/>
      <c r="AG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ht="12.75" customHeight="1" x14ac:dyDescent="0.2">
      <c r="A70" s="1"/>
      <c r="B70" s="1"/>
      <c r="C70" s="7"/>
      <c r="D70" s="7"/>
      <c r="E70" s="1"/>
      <c r="F70" s="7"/>
      <c r="G70" s="7"/>
      <c r="H70" s="7"/>
      <c r="I70" s="7"/>
      <c r="J70" s="7"/>
      <c r="K70" s="7"/>
      <c r="L70" s="7"/>
      <c r="M70" s="7"/>
      <c r="N70" s="3"/>
      <c r="O70" s="1"/>
      <c r="P70" s="3"/>
      <c r="Q70" s="7"/>
      <c r="R70" s="7"/>
      <c r="S70" s="7"/>
      <c r="T70" s="7"/>
      <c r="U70" s="7"/>
      <c r="V70" s="7"/>
      <c r="W70" s="7"/>
      <c r="X70" s="7"/>
      <c r="Y70" s="1"/>
      <c r="Z70" s="1"/>
      <c r="AA70" s="1"/>
      <c r="AB70" s="1"/>
      <c r="AC70" s="1"/>
      <c r="AD70" s="1"/>
      <c r="AE70" s="1"/>
      <c r="AF70" s="1"/>
      <c r="AG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 ht="12.75" customHeight="1" x14ac:dyDescent="0.2">
      <c r="A71" s="1"/>
      <c r="B71" s="1"/>
      <c r="C71" s="7"/>
      <c r="D71" s="7"/>
      <c r="E71" s="1"/>
      <c r="F71" s="7"/>
      <c r="G71" s="7"/>
      <c r="H71" s="7"/>
      <c r="I71" s="7"/>
      <c r="J71" s="7"/>
      <c r="K71" s="7"/>
      <c r="L71" s="7"/>
      <c r="M71" s="7"/>
      <c r="N71" s="3"/>
      <c r="O71" s="1"/>
      <c r="P71" s="3"/>
      <c r="Q71" s="7"/>
      <c r="R71" s="7"/>
      <c r="S71" s="7"/>
      <c r="T71" s="7"/>
      <c r="U71" s="7"/>
      <c r="V71" s="7"/>
      <c r="W71" s="7"/>
      <c r="X71" s="7"/>
      <c r="Y71" s="1"/>
      <c r="Z71" s="1"/>
      <c r="AA71" s="1"/>
      <c r="AB71" s="1"/>
      <c r="AC71" s="1"/>
      <c r="AD71" s="1"/>
      <c r="AE71" s="1"/>
      <c r="AF71" s="1"/>
      <c r="AG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2.75" customHeight="1" x14ac:dyDescent="0.2">
      <c r="A72" s="1"/>
      <c r="B72" s="1"/>
      <c r="C72" s="7"/>
      <c r="D72" s="7"/>
      <c r="E72" s="1"/>
      <c r="F72" s="7"/>
      <c r="G72" s="7"/>
      <c r="H72" s="7"/>
      <c r="I72" s="7"/>
      <c r="J72" s="7"/>
      <c r="K72" s="7"/>
      <c r="L72" s="7"/>
      <c r="M72" s="7"/>
      <c r="N72" s="3"/>
      <c r="O72" s="1"/>
      <c r="P72" s="3"/>
      <c r="Q72" s="7"/>
      <c r="R72" s="7"/>
      <c r="S72" s="7"/>
      <c r="T72" s="7"/>
      <c r="U72" s="7"/>
      <c r="V72" s="7"/>
      <c r="W72" s="7"/>
      <c r="X72" s="7"/>
      <c r="Y72" s="1"/>
      <c r="Z72" s="1"/>
      <c r="AA72" s="1"/>
      <c r="AB72" s="1"/>
      <c r="AC72" s="1"/>
      <c r="AD72" s="1"/>
      <c r="AE72" s="1"/>
      <c r="AF72" s="1"/>
      <c r="AG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2.75" customHeight="1" x14ac:dyDescent="0.2">
      <c r="A73" s="1"/>
      <c r="B73" s="1"/>
      <c r="C73" s="7"/>
      <c r="D73" s="7"/>
      <c r="E73" s="1"/>
      <c r="F73" s="7"/>
      <c r="G73" s="7"/>
      <c r="H73" s="7"/>
      <c r="I73" s="7"/>
      <c r="J73" s="7"/>
      <c r="K73" s="7"/>
      <c r="L73" s="7"/>
      <c r="M73" s="7"/>
      <c r="N73" s="3"/>
      <c r="O73" s="1"/>
      <c r="P73" s="3"/>
      <c r="Q73" s="7"/>
      <c r="R73" s="7"/>
      <c r="S73" s="7"/>
      <c r="T73" s="7"/>
      <c r="U73" s="7"/>
      <c r="V73" s="7"/>
      <c r="W73" s="7"/>
      <c r="X73" s="7"/>
      <c r="Y73" s="1"/>
      <c r="Z73" s="1"/>
      <c r="AA73" s="1"/>
      <c r="AB73" s="1"/>
      <c r="AC73" s="1"/>
      <c r="AD73" s="1"/>
      <c r="AE73" s="1"/>
      <c r="AF73" s="1"/>
      <c r="AG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2.75" customHeight="1" x14ac:dyDescent="0.2">
      <c r="A74" s="1"/>
      <c r="B74" s="1"/>
      <c r="C74" s="7"/>
      <c r="D74" s="7"/>
      <c r="E74" s="1"/>
      <c r="F74" s="7"/>
      <c r="G74" s="7"/>
      <c r="H74" s="7"/>
      <c r="I74" s="7"/>
      <c r="J74" s="7"/>
      <c r="K74" s="7"/>
      <c r="L74" s="7"/>
      <c r="M74" s="7"/>
      <c r="N74" s="3"/>
      <c r="O74" s="1"/>
      <c r="P74" s="3"/>
      <c r="Q74" s="7"/>
      <c r="R74" s="7"/>
      <c r="S74" s="7"/>
      <c r="T74" s="7"/>
      <c r="U74" s="7"/>
      <c r="V74" s="7"/>
      <c r="W74" s="7"/>
      <c r="X74" s="7"/>
      <c r="Y74" s="1"/>
      <c r="Z74" s="1"/>
      <c r="AA74" s="1"/>
      <c r="AB74" s="1"/>
      <c r="AC74" s="1"/>
      <c r="AD74" s="1"/>
      <c r="AE74" s="1"/>
      <c r="AF74" s="1"/>
      <c r="AG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2.75" customHeight="1" x14ac:dyDescent="0.2">
      <c r="A75" s="1"/>
      <c r="B75" s="1"/>
      <c r="C75" s="7"/>
      <c r="D75" s="7"/>
      <c r="E75" s="1"/>
      <c r="F75" s="7"/>
      <c r="G75" s="7"/>
      <c r="H75" s="7"/>
      <c r="I75" s="7"/>
      <c r="J75" s="7"/>
      <c r="K75" s="7"/>
      <c r="L75" s="7"/>
      <c r="M75" s="7"/>
      <c r="N75" s="3"/>
      <c r="O75" s="1"/>
      <c r="P75" s="3"/>
      <c r="Q75" s="7"/>
      <c r="R75" s="7"/>
      <c r="S75" s="7"/>
      <c r="T75" s="7"/>
      <c r="U75" s="7"/>
      <c r="V75" s="7"/>
      <c r="W75" s="7"/>
      <c r="X75" s="7"/>
      <c r="Y75" s="1"/>
      <c r="Z75" s="1"/>
      <c r="AA75" s="1"/>
      <c r="AB75" s="1"/>
      <c r="AC75" s="1"/>
      <c r="AD75" s="1"/>
      <c r="AE75" s="1"/>
      <c r="AF75" s="1"/>
      <c r="AG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2.75" customHeight="1" x14ac:dyDescent="0.2">
      <c r="A76" s="1"/>
      <c r="B76" s="1"/>
      <c r="C76" s="7"/>
      <c r="D76" s="7"/>
      <c r="E76" s="1"/>
      <c r="F76" s="7"/>
      <c r="G76" s="7"/>
      <c r="H76" s="7"/>
      <c r="I76" s="7"/>
      <c r="J76" s="7"/>
      <c r="K76" s="7"/>
      <c r="L76" s="7"/>
      <c r="M76" s="7"/>
      <c r="N76" s="3"/>
      <c r="O76" s="1"/>
      <c r="P76" s="3"/>
      <c r="Q76" s="7"/>
      <c r="R76" s="7"/>
      <c r="S76" s="7"/>
      <c r="T76" s="7"/>
      <c r="U76" s="7"/>
      <c r="V76" s="7"/>
      <c r="W76" s="7"/>
      <c r="X76" s="7"/>
      <c r="Y76" s="1"/>
      <c r="Z76" s="1"/>
      <c r="AA76" s="1"/>
      <c r="AB76" s="1"/>
      <c r="AC76" s="1"/>
      <c r="AD76" s="1"/>
      <c r="AE76" s="1"/>
      <c r="AF76" s="1"/>
      <c r="AG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2.75" customHeight="1" x14ac:dyDescent="0.2">
      <c r="A77" s="1"/>
      <c r="B77" s="1"/>
      <c r="C77" s="7"/>
      <c r="D77" s="7"/>
      <c r="E77" s="1"/>
      <c r="F77" s="7"/>
      <c r="G77" s="7"/>
      <c r="H77" s="7"/>
      <c r="I77" s="7"/>
      <c r="J77" s="7"/>
      <c r="K77" s="7"/>
      <c r="L77" s="7"/>
      <c r="M77" s="7"/>
      <c r="N77" s="3"/>
      <c r="O77" s="1"/>
      <c r="P77" s="3"/>
      <c r="Q77" s="7"/>
      <c r="R77" s="7"/>
      <c r="S77" s="7"/>
      <c r="T77" s="7"/>
      <c r="U77" s="7"/>
      <c r="V77" s="7"/>
      <c r="W77" s="7"/>
      <c r="X77" s="7"/>
      <c r="Y77" s="1"/>
      <c r="Z77" s="1"/>
      <c r="AA77" s="1"/>
      <c r="AB77" s="1"/>
      <c r="AC77" s="1"/>
      <c r="AD77" s="1"/>
      <c r="AE77" s="1"/>
      <c r="AF77" s="1"/>
      <c r="AG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2.75" customHeight="1" x14ac:dyDescent="0.2">
      <c r="A78" s="1"/>
      <c r="B78" s="1"/>
      <c r="C78" s="7"/>
      <c r="D78" s="7"/>
      <c r="E78" s="1"/>
      <c r="F78" s="7"/>
      <c r="G78" s="7"/>
      <c r="H78" s="7"/>
      <c r="I78" s="7"/>
      <c r="J78" s="7"/>
      <c r="K78" s="7"/>
      <c r="L78" s="7"/>
      <c r="M78" s="7"/>
      <c r="N78" s="3"/>
      <c r="O78" s="1"/>
      <c r="P78" s="3"/>
      <c r="Q78" s="7"/>
      <c r="R78" s="7"/>
      <c r="S78" s="7"/>
      <c r="T78" s="7"/>
      <c r="U78" s="7"/>
      <c r="V78" s="7"/>
      <c r="W78" s="7"/>
      <c r="X78" s="7"/>
      <c r="Y78" s="1"/>
      <c r="Z78" s="1"/>
      <c r="AA78" s="1"/>
      <c r="AB78" s="1"/>
      <c r="AC78" s="1"/>
      <c r="AD78" s="1"/>
      <c r="AE78" s="1"/>
      <c r="AF78" s="1"/>
      <c r="AG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2.75" customHeight="1" x14ac:dyDescent="0.2">
      <c r="A79" s="1"/>
      <c r="B79" s="1"/>
      <c r="C79" s="7"/>
      <c r="D79" s="7"/>
      <c r="E79" s="1"/>
      <c r="F79" s="7"/>
      <c r="G79" s="7"/>
      <c r="H79" s="7"/>
      <c r="I79" s="7"/>
      <c r="J79" s="7"/>
      <c r="K79" s="7"/>
      <c r="L79" s="7"/>
      <c r="M79" s="7"/>
      <c r="N79" s="3"/>
      <c r="O79" s="1"/>
      <c r="P79" s="3"/>
      <c r="Q79" s="7"/>
      <c r="R79" s="7"/>
      <c r="S79" s="7"/>
      <c r="T79" s="7"/>
      <c r="U79" s="7"/>
      <c r="V79" s="7"/>
      <c r="W79" s="7"/>
      <c r="X79" s="7"/>
      <c r="Y79" s="1"/>
      <c r="Z79" s="1"/>
      <c r="AA79" s="1"/>
      <c r="AB79" s="1"/>
      <c r="AC79" s="1"/>
      <c r="AD79" s="1"/>
      <c r="AE79" s="1"/>
      <c r="AF79" s="1"/>
      <c r="AG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2.75" customHeight="1" x14ac:dyDescent="0.2">
      <c r="A80" s="1"/>
      <c r="B80" s="1"/>
      <c r="C80" s="7"/>
      <c r="D80" s="7"/>
      <c r="E80" s="1"/>
      <c r="F80" s="7"/>
      <c r="G80" s="7"/>
      <c r="H80" s="7"/>
      <c r="I80" s="7"/>
      <c r="J80" s="7"/>
      <c r="K80" s="7"/>
      <c r="L80" s="7"/>
      <c r="M80" s="7"/>
      <c r="N80" s="3"/>
      <c r="O80" s="1"/>
      <c r="P80" s="3"/>
      <c r="Q80" s="7"/>
      <c r="R80" s="7"/>
      <c r="S80" s="7"/>
      <c r="T80" s="7"/>
      <c r="U80" s="7"/>
      <c r="V80" s="7"/>
      <c r="W80" s="7"/>
      <c r="X80" s="7"/>
      <c r="Y80" s="1"/>
      <c r="Z80" s="1"/>
      <c r="AA80" s="1"/>
      <c r="AB80" s="1"/>
      <c r="AC80" s="1"/>
      <c r="AD80" s="1"/>
      <c r="AE80" s="1"/>
      <c r="AF80" s="1"/>
      <c r="AG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33" ht="12.75" customHeight="1" x14ac:dyDescent="0.2">
      <c r="A81" s="1"/>
      <c r="B81" s="1"/>
      <c r="C81" s="7"/>
      <c r="D81" s="7"/>
      <c r="E81" s="1"/>
      <c r="F81" s="7"/>
      <c r="G81" s="7"/>
      <c r="H81" s="7"/>
      <c r="I81" s="7"/>
      <c r="J81" s="7"/>
      <c r="K81" s="7"/>
      <c r="L81" s="7"/>
      <c r="M81" s="7"/>
      <c r="N81" s="3"/>
      <c r="O81" s="1"/>
      <c r="P81" s="3"/>
      <c r="Q81" s="7"/>
      <c r="R81" s="7"/>
      <c r="S81" s="7"/>
      <c r="T81" s="7"/>
      <c r="U81" s="7"/>
      <c r="V81" s="7"/>
      <c r="W81" s="7"/>
      <c r="X81" s="7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">
      <c r="C82" s="7"/>
      <c r="D82" s="7"/>
      <c r="E82" s="1"/>
      <c r="F82" s="7"/>
      <c r="G82" s="7"/>
      <c r="H82" s="7"/>
      <c r="I82" s="7"/>
      <c r="J82" s="7"/>
      <c r="K82" s="7"/>
      <c r="L82" s="7"/>
      <c r="M82" s="7"/>
      <c r="N82" s="3"/>
      <c r="O82" s="1"/>
      <c r="P82" s="3"/>
      <c r="Q82" s="7"/>
      <c r="R82" s="7"/>
      <c r="S82" s="7"/>
      <c r="T82" s="7"/>
      <c r="U82" s="7"/>
      <c r="V82" s="7"/>
      <c r="W82" s="7"/>
      <c r="X82" s="7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">
      <c r="N83" s="9"/>
      <c r="P83" s="9"/>
    </row>
    <row r="84" spans="1:33" ht="12.75" customHeight="1" x14ac:dyDescent="0.2">
      <c r="N84" s="9"/>
      <c r="P84" s="9"/>
    </row>
    <row r="85" spans="1:33" ht="12.75" customHeight="1" x14ac:dyDescent="0.2">
      <c r="N85" s="9"/>
      <c r="P85" s="9"/>
    </row>
    <row r="86" spans="1:33" ht="12.75" customHeight="1" x14ac:dyDescent="0.2">
      <c r="N86" s="9"/>
      <c r="P86" s="9"/>
    </row>
    <row r="87" spans="1:33" ht="12.75" customHeight="1" x14ac:dyDescent="0.2">
      <c r="N87" s="9"/>
      <c r="P87" s="9"/>
    </row>
    <row r="88" spans="1:33" ht="12.75" customHeight="1" x14ac:dyDescent="0.2">
      <c r="N88" s="9"/>
      <c r="P88" s="9"/>
    </row>
    <row r="89" spans="1:33" ht="12.75" customHeight="1" x14ac:dyDescent="0.2">
      <c r="N89" s="9"/>
      <c r="P89" s="9"/>
    </row>
    <row r="90" spans="1:33" ht="12.75" customHeight="1" x14ac:dyDescent="0.2">
      <c r="N90" s="9"/>
      <c r="P90" s="9"/>
    </row>
    <row r="91" spans="1:33" ht="12.75" customHeight="1" x14ac:dyDescent="0.2">
      <c r="N91" s="9"/>
      <c r="P91" s="9"/>
    </row>
    <row r="92" spans="1:33" ht="12.75" customHeight="1" x14ac:dyDescent="0.2">
      <c r="N92" s="9"/>
      <c r="P92" s="9"/>
    </row>
    <row r="93" spans="1:33" ht="12.75" customHeight="1" x14ac:dyDescent="0.2">
      <c r="N93" s="9"/>
      <c r="P93" s="9"/>
    </row>
    <row r="94" spans="1:33" ht="12.75" customHeight="1" x14ac:dyDescent="0.2">
      <c r="N94" s="9"/>
      <c r="P94" s="9"/>
    </row>
    <row r="95" spans="1:33" ht="12.75" customHeight="1" x14ac:dyDescent="0.2">
      <c r="N95" s="9"/>
      <c r="P95" s="9"/>
    </row>
    <row r="96" spans="1:33" ht="12.75" customHeight="1" x14ac:dyDescent="0.2">
      <c r="N96" s="9"/>
      <c r="P96" s="9"/>
    </row>
    <row r="97" spans="14:16" ht="12.75" customHeight="1" x14ac:dyDescent="0.2">
      <c r="N97" s="9"/>
      <c r="P97" s="9"/>
    </row>
    <row r="98" spans="14:16" ht="12.75" customHeight="1" x14ac:dyDescent="0.2">
      <c r="N98" s="9"/>
      <c r="P98" s="9"/>
    </row>
    <row r="99" spans="14:16" ht="12.75" customHeight="1" x14ac:dyDescent="0.2">
      <c r="N99" s="9"/>
      <c r="P99" s="9"/>
    </row>
    <row r="100" spans="14:16" ht="12.75" customHeight="1" x14ac:dyDescent="0.2">
      <c r="N100" s="9"/>
      <c r="P100" s="9"/>
    </row>
    <row r="101" spans="14:16" ht="12.75" customHeight="1" x14ac:dyDescent="0.2"/>
    <row r="102" spans="14:16" ht="12.75" customHeight="1" x14ac:dyDescent="0.2"/>
    <row r="103" spans="14:16" ht="12.75" customHeight="1" x14ac:dyDescent="0.2"/>
    <row r="104" spans="14:16" ht="12.75" customHeight="1" x14ac:dyDescent="0.2"/>
    <row r="105" spans="14:16" ht="12.75" customHeight="1" x14ac:dyDescent="0.2"/>
    <row r="106" spans="14:16" ht="12.75" customHeight="1" x14ac:dyDescent="0.2"/>
    <row r="107" spans="14:16" ht="12.75" customHeight="1" x14ac:dyDescent="0.2"/>
    <row r="108" spans="14:16" ht="12.75" customHeight="1" x14ac:dyDescent="0.2"/>
    <row r="109" spans="14:16" ht="12.75" customHeight="1" x14ac:dyDescent="0.2"/>
    <row r="110" spans="14:16" ht="12.75" customHeight="1" x14ac:dyDescent="0.2"/>
    <row r="111" spans="14:16" ht="12.75" customHeight="1" x14ac:dyDescent="0.2"/>
    <row r="112" spans="14:1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</sheetData>
  <mergeCells count="21">
    <mergeCell ref="A18:B18"/>
    <mergeCell ref="A1:B1"/>
    <mergeCell ref="A2:B2"/>
    <mergeCell ref="A3:B3"/>
    <mergeCell ref="A4:B4"/>
    <mergeCell ref="A5:B5"/>
    <mergeCell ref="A6:A9"/>
    <mergeCell ref="A10:A13"/>
    <mergeCell ref="A14:B14"/>
    <mergeCell ref="A15:B15"/>
    <mergeCell ref="A16:B16"/>
    <mergeCell ref="A17:B17"/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</mergeCells>
  <hyperlinks>
    <hyperlink ref="C1" r:id="rId1"/>
    <hyperlink ref="E1" r:id="rId2"/>
    <hyperlink ref="G1" r:id="rId3"/>
    <hyperlink ref="L1" r:id="rId4"/>
    <hyperlink ref="M1" r:id="rId5"/>
    <hyperlink ref="R1" r:id="rId6"/>
    <hyperlink ref="T1" r:id="rId7"/>
    <hyperlink ref="V1" r:id="rId8"/>
    <hyperlink ref="W1" r:id="rId9"/>
    <hyperlink ref="AB1" r:id="rId10"/>
    <hyperlink ref="AC1" r:id="rId11"/>
    <hyperlink ref="AD1" r:id="rId12"/>
    <hyperlink ref="AA1" r:id="rId13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8" scale="25" orientation="landscape" useFirstPageNumber="1" r:id="rId14"/>
  <headerFooter alignWithMargins="0"/>
  <colBreaks count="2" manualBreakCount="2">
    <brk id="9" max="33" man="1"/>
    <brk id="22" max="33" man="1"/>
  </colBreaks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 data</vt:lpstr>
      <vt:lpstr>'National data'!Print_Area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2015-04-17T15:45:25Z</dcterms:modified>
</cp:coreProperties>
</file>