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3A7" lockStructure="1"/>
  <bookViews>
    <workbookView xWindow="14385" yWindow="645" windowWidth="14430" windowHeight="13695" tabRatio="748"/>
  </bookViews>
  <sheets>
    <sheet name="Guidelines" sheetId="9" r:id="rId1"/>
    <sheet name="General_Information" sheetId="1" r:id="rId2"/>
    <sheet name="Quantitative_Information" sheetId="4" r:id="rId3"/>
    <sheet name="Settings" sheetId="7" state="hidden" r:id="rId4"/>
  </sheets>
  <definedNames>
    <definedName name="_xlnm.Print_Area" localSheetId="1">General_Information!$A$1:$E$20</definedName>
    <definedName name="_xlnm.Print_Area" localSheetId="2">Quantitative_Information!$A$1:$O$40</definedName>
    <definedName name="Scope_of_consolidation">Guidelines!$B$17</definedName>
  </definedNames>
  <calcPr calcId="145621"/>
</workbook>
</file>

<file path=xl/calcChain.xml><?xml version="1.0" encoding="utf-8"?>
<calcChain xmlns="http://schemas.openxmlformats.org/spreadsheetml/2006/main">
  <c r="H35" i="4" l="1"/>
  <c r="G35" i="4"/>
  <c r="M85" i="4" l="1"/>
  <c r="M86" i="4"/>
  <c r="M83" i="4"/>
  <c r="M88" i="4"/>
  <c r="M87" i="4"/>
  <c r="M84" i="4"/>
  <c r="M80" i="4"/>
  <c r="M82" i="4"/>
  <c r="M81" i="4"/>
  <c r="M79" i="4"/>
  <c r="M78" i="4"/>
  <c r="M77" i="4"/>
  <c r="F52" i="4"/>
  <c r="E52" i="4"/>
  <c r="F51" i="4"/>
  <c r="E51" i="4"/>
  <c r="F47" i="4"/>
  <c r="E47" i="4"/>
  <c r="F44" i="4"/>
  <c r="E44" i="4"/>
  <c r="G24" i="4"/>
  <c r="H24" i="4"/>
  <c r="H31" i="4"/>
  <c r="G31" i="4"/>
  <c r="H29" i="4"/>
  <c r="G29" i="4"/>
  <c r="H28" i="4"/>
  <c r="G28" i="4"/>
  <c r="H26" i="4"/>
  <c r="G26" i="4"/>
  <c r="H25" i="4"/>
  <c r="G25" i="4"/>
  <c r="H27" i="4"/>
  <c r="G27" i="4"/>
  <c r="G23" i="4"/>
  <c r="H23" i="4"/>
  <c r="H21" i="4"/>
  <c r="G21" i="4"/>
  <c r="H22" i="4"/>
  <c r="G22" i="4"/>
  <c r="C19" i="4" l="1"/>
  <c r="F42" i="4"/>
  <c r="E42" i="4"/>
  <c r="H19" i="4"/>
  <c r="G19" i="4"/>
  <c r="D11" i="1"/>
  <c r="D36" i="1" l="1"/>
  <c r="D37" i="1" l="1"/>
  <c r="D35" i="1"/>
  <c r="D33" i="1"/>
  <c r="D32" i="1"/>
  <c r="D31" i="1"/>
  <c r="D30" i="1"/>
  <c r="D29" i="1"/>
  <c r="D28" i="1"/>
  <c r="D27" i="1"/>
  <c r="D26" i="1"/>
  <c r="C42" i="4" l="1"/>
  <c r="D42" i="4"/>
  <c r="D19" i="4"/>
  <c r="D10" i="1" l="1"/>
  <c r="D17" i="1" l="1"/>
  <c r="D16" i="1"/>
  <c r="D18" i="1" l="1"/>
  <c r="D20" i="1"/>
  <c r="C12" i="4" l="1"/>
  <c r="C11" i="4"/>
</calcChain>
</file>

<file path=xl/comments1.xml><?xml version="1.0" encoding="utf-8"?>
<comments xmlns="http://schemas.openxmlformats.org/spreadsheetml/2006/main">
  <authors>
    <author>Despo Malikkidou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Maximum amount between 01/01/2015 and 31/12/2015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Maximum amount between 01/01/2016 and 31/12/2016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Average amount between 01/01/2015 and 31/12/2015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Minimum amount between 01/01/2015 and 31/12/2015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Average amount between 01/01/2016 and 31/12/2016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Minimum amount between 01/01/2016 and 31/12/2016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Average amount between 01/01/2015 and 31/12/2015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Maximum amount between 01/01/2015 and 31/12/2015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Average amount between 01/01/2016 and 31/12/2016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Maximum amount between 01/01/2016 and 31/12/2016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>Average amount between 01/01/2017 and 31/03/2017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Maximum amount between 01/01/2017 and 31/03/2017</t>
        </r>
      </text>
    </comment>
    <comment ref="E76" authorId="0">
      <text>
        <r>
          <rPr>
            <b/>
            <sz val="9"/>
            <color indexed="81"/>
            <rFont val="Tahoma"/>
            <family val="2"/>
          </rPr>
          <t>Average amount between 01/01/2017 and 31/03/2017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</rPr>
          <t>Maximum amount between 01/01/2017 and 31/03/2017</t>
        </r>
      </text>
    </comment>
    <comment ref="G76" authorId="0">
      <text>
        <r>
          <rPr>
            <b/>
            <sz val="9"/>
            <color indexed="81"/>
            <rFont val="Tahoma"/>
            <family val="2"/>
          </rPr>
          <t>Average amount between 01/01/2017 and 31/03/2017</t>
        </r>
      </text>
    </comment>
    <comment ref="H76" authorId="0">
      <text>
        <r>
          <rPr>
            <b/>
            <sz val="9"/>
            <color indexed="81"/>
            <rFont val="Tahoma"/>
            <family val="2"/>
          </rPr>
          <t>Maximum amount between 01/01/2017 and 31/03/2017</t>
        </r>
      </text>
    </comment>
    <comment ref="I76" authorId="0">
      <text>
        <r>
          <rPr>
            <b/>
            <sz val="9"/>
            <color indexed="81"/>
            <rFont val="Tahoma"/>
            <family val="2"/>
          </rPr>
          <t>Average amount between 01/01/2017 and 31/03/2017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Maximum amount between 01/01/2017 and 31/03/2017</t>
        </r>
      </text>
    </comment>
    <comment ref="K76" authorId="0">
      <text>
        <r>
          <rPr>
            <b/>
            <sz val="9"/>
            <color indexed="81"/>
            <rFont val="Tahoma"/>
            <family val="2"/>
          </rPr>
          <t>Average amount between 01/01/2017 and 31/03/2017</t>
        </r>
      </text>
    </comment>
    <comment ref="L76" authorId="0">
      <text>
        <r>
          <rPr>
            <b/>
            <sz val="9"/>
            <color indexed="81"/>
            <rFont val="Tahoma"/>
            <family val="2"/>
          </rPr>
          <t>Maximum amount between 01/01/2017 and 31/03/2017</t>
        </r>
      </text>
    </comment>
  </commentList>
</comments>
</file>

<file path=xl/sharedStrings.xml><?xml version="1.0" encoding="utf-8"?>
<sst xmlns="http://schemas.openxmlformats.org/spreadsheetml/2006/main" count="311" uniqueCount="231">
  <si>
    <t>Lists</t>
  </si>
  <si>
    <t>Yes/No</t>
  </si>
  <si>
    <t>Belgium</t>
  </si>
  <si>
    <t>Bulgaria</t>
  </si>
  <si>
    <t>Denmark</t>
  </si>
  <si>
    <t>Germany</t>
  </si>
  <si>
    <t>Estonia</t>
  </si>
  <si>
    <t>Ireland</t>
  </si>
  <si>
    <t>Greece</t>
  </si>
  <si>
    <t>Croatia</t>
  </si>
  <si>
    <t>Spain</t>
  </si>
  <si>
    <t>France</t>
  </si>
  <si>
    <t>Italy</t>
  </si>
  <si>
    <t>Cyprus</t>
  </si>
  <si>
    <t>Lithuania</t>
  </si>
  <si>
    <t>Latvia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</si>
  <si>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</si>
  <si>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</si>
  <si>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</si>
  <si>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</si>
  <si>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</si>
  <si>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</si>
  <si>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</si>
  <si>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</si>
  <si>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</si>
  <si>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</si>
  <si>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</si>
  <si>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</si>
  <si>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UK</t>
  </si>
  <si>
    <t>Iceland</t>
  </si>
  <si>
    <t>Liechtenstein</t>
  </si>
  <si>
    <t>Norway</t>
  </si>
  <si>
    <t>Reporting currency</t>
  </si>
  <si>
    <t>Reporting unit</t>
  </si>
  <si>
    <t>Reference date</t>
  </si>
  <si>
    <t>A</t>
  </si>
  <si>
    <t>B</t>
  </si>
  <si>
    <t>C</t>
  </si>
  <si>
    <t>D</t>
  </si>
  <si>
    <t>General Information</t>
  </si>
  <si>
    <t>Currency Codes</t>
  </si>
  <si>
    <t>EUR</t>
  </si>
  <si>
    <t>BGN</t>
  </si>
  <si>
    <t>CZK</t>
  </si>
  <si>
    <t>DKK</t>
  </si>
  <si>
    <t>HRK</t>
  </si>
  <si>
    <t>HUF</t>
  </si>
  <si>
    <t>ISK</t>
  </si>
  <si>
    <t>CHF</t>
  </si>
  <si>
    <t>NOK</t>
  </si>
  <si>
    <t>PLN</t>
  </si>
  <si>
    <t>RON</t>
  </si>
  <si>
    <t>SEK</t>
  </si>
  <si>
    <t>GBP</t>
  </si>
  <si>
    <t>Identification and organization</t>
  </si>
  <si>
    <t>Solvency</t>
  </si>
  <si>
    <t>Total assets</t>
  </si>
  <si>
    <t>Data collection reporting specifications</t>
  </si>
  <si>
    <t>A.1</t>
  </si>
  <si>
    <t>A.2</t>
  </si>
  <si>
    <t>B.1</t>
  </si>
  <si>
    <t>B.2</t>
  </si>
  <si>
    <t>B.3</t>
  </si>
  <si>
    <t>B.4</t>
  </si>
  <si>
    <t>C.1</t>
  </si>
  <si>
    <t>C.2</t>
  </si>
  <si>
    <t>D.1</t>
  </si>
  <si>
    <t>D.2</t>
  </si>
  <si>
    <t>Firm name</t>
  </si>
  <si>
    <t>Solo</t>
  </si>
  <si>
    <t>Contents</t>
  </si>
  <si>
    <t>Template</t>
  </si>
  <si>
    <t>Information conveyed</t>
  </si>
  <si>
    <t>How to report the data</t>
  </si>
  <si>
    <t>Scope of consolidation</t>
  </si>
  <si>
    <t>Detailed instructions</t>
  </si>
  <si>
    <t>Symbol conventions</t>
  </si>
  <si>
    <t>Please use full description with no symbols as indicated below:</t>
  </si>
  <si>
    <t>Meaning</t>
  </si>
  <si>
    <t xml:space="preserve">Not available </t>
  </si>
  <si>
    <t>Deadline for submission</t>
  </si>
  <si>
    <t>Yes</t>
  </si>
  <si>
    <t>No</t>
  </si>
  <si>
    <t>Initial capital</t>
  </si>
  <si>
    <t>One</t>
  </si>
  <si>
    <t>Amount</t>
  </si>
  <si>
    <t>Part 1: General Information</t>
  </si>
  <si>
    <t>Comments</t>
  </si>
  <si>
    <t>Answer</t>
  </si>
  <si>
    <t>&lt;select&gt;</t>
  </si>
  <si>
    <t>Check</t>
  </si>
  <si>
    <t>Consolidated</t>
  </si>
  <si>
    <t>Not applicable</t>
  </si>
  <si>
    <t>Other</t>
  </si>
  <si>
    <t>Own funds capital</t>
  </si>
  <si>
    <t>If CRR or national own funds prudential requirements are applicable:</t>
  </si>
  <si>
    <t xml:space="preserve">  of which: derivatives</t>
  </si>
  <si>
    <t>EUR 50 000</t>
  </si>
  <si>
    <t>EUR 25 000</t>
  </si>
  <si>
    <t>EUR 125 000</t>
  </si>
  <si>
    <t>EUR 730 000</t>
  </si>
  <si>
    <t>Thousands</t>
  </si>
  <si>
    <t>Millions</t>
  </si>
  <si>
    <t xml:space="preserve">Please use a dot (.) as the decimal separator. </t>
  </si>
  <si>
    <t>Scope</t>
  </si>
  <si>
    <t>Data shall be submitted on a solo basis. If a firm wishes to report consolidated data, it should submit two sets of templates: one for solo and another for consolidated data.</t>
  </si>
  <si>
    <t>CzechRepublic</t>
  </si>
  <si>
    <t>Please refer to the instructions document for more detailed and comprehensive guidelines on how to report the data, and variable definitions.</t>
  </si>
  <si>
    <t>Total capital requirements (Pillar 1 plus Pillar 2)</t>
  </si>
  <si>
    <t>Quantitative Information</t>
  </si>
  <si>
    <t>The reference date should refer to 31 December 2015 and 31 December  2016, unless otherwise stated.</t>
  </si>
  <si>
    <t>Pillar 1 capital requirements</t>
  </si>
  <si>
    <t xml:space="preserve">  if Other, please specify amount</t>
  </si>
  <si>
    <t>High quality liquid assets (HQLA)</t>
  </si>
  <si>
    <t>Cash and cash at bank</t>
  </si>
  <si>
    <t xml:space="preserve">Liquidity </t>
  </si>
  <si>
    <t xml:space="preserve">  of which: under discretionary management</t>
  </si>
  <si>
    <t xml:space="preserve">  of which: under advisory arrangements</t>
  </si>
  <si>
    <t>Total gross revenues</t>
  </si>
  <si>
    <t xml:space="preserve">  of which: cash market trades</t>
  </si>
  <si>
    <t>Transaction data</t>
  </si>
  <si>
    <t>Part 2: Quantitative Information</t>
  </si>
  <si>
    <t>Financial information and K-factors</t>
  </si>
  <si>
    <t>of which: Commodity</t>
  </si>
  <si>
    <t>of which: Equity</t>
  </si>
  <si>
    <t>of which: Foreign Exchange</t>
  </si>
  <si>
    <t>of which: Credit and interest rate</t>
  </si>
  <si>
    <t>B.5</t>
  </si>
  <si>
    <t>B.6</t>
  </si>
  <si>
    <t>Reporting unit and currency</t>
  </si>
  <si>
    <t>Automatic filling</t>
  </si>
  <si>
    <t>Unit</t>
  </si>
  <si>
    <t>Scope of onsolidation</t>
  </si>
  <si>
    <t>B.6.1</t>
  </si>
  <si>
    <t>A.3</t>
  </si>
  <si>
    <t>A.4</t>
  </si>
  <si>
    <t>A.4.1</t>
  </si>
  <si>
    <t>A.4.2</t>
  </si>
  <si>
    <t>A.5</t>
  </si>
  <si>
    <t>A.6</t>
  </si>
  <si>
    <t>A.6.1</t>
  </si>
  <si>
    <t>A.7</t>
  </si>
  <si>
    <t>A.8</t>
  </si>
  <si>
    <t>A.9</t>
  </si>
  <si>
    <t>A.10</t>
  </si>
  <si>
    <t>D.1.1</t>
  </si>
  <si>
    <t>D.1.2</t>
  </si>
  <si>
    <t>D.2.1</t>
  </si>
  <si>
    <t>D.2.2</t>
  </si>
  <si>
    <t xml:space="preserve">  of which: fees from reception and transmission of orders as a result of advice given</t>
  </si>
  <si>
    <t>If available, breakdown by asset class</t>
  </si>
  <si>
    <t>Refers to transactions conducted between 01/01/2017 and 31/03/2017</t>
  </si>
  <si>
    <t>Assets under management (AUM)</t>
  </si>
  <si>
    <t>Assets under safekeeping and administration (ASA)</t>
  </si>
  <si>
    <t>Client money held (CMH)</t>
  </si>
  <si>
    <t>Investment advisory fees (GIA)</t>
  </si>
  <si>
    <t>Counterparty credit risk requirements (TCD)</t>
  </si>
  <si>
    <t>Concentration risk requirements (CON)</t>
  </si>
  <si>
    <t>Market risk requirements (NPR)</t>
  </si>
  <si>
    <t>D.3</t>
  </si>
  <si>
    <t>D.3.1</t>
  </si>
  <si>
    <t>D.3.2</t>
  </si>
  <si>
    <t>D.4</t>
  </si>
  <si>
    <t>D.4.1</t>
  </si>
  <si>
    <t>D.4.2</t>
  </si>
  <si>
    <t>Fixed overhead requirements (FOR)</t>
  </si>
  <si>
    <t>C.2.1</t>
  </si>
  <si>
    <t>C.2.2</t>
  </si>
  <si>
    <t xml:space="preserve">  of which: encumbered</t>
  </si>
  <si>
    <t>Operational risk requirements</t>
  </si>
  <si>
    <t>Total amount of transactions</t>
  </si>
  <si>
    <t xml:space="preserve">  of which: related to a MiFID activity</t>
  </si>
  <si>
    <r>
      <t>Is the firm authorised by its home competent authority for</t>
    </r>
    <r>
      <rPr>
        <sz val="10"/>
        <rFont val="Calibri"/>
        <family val="2"/>
        <scheme val="minor"/>
      </rPr>
      <t>:</t>
    </r>
  </si>
  <si>
    <t>C.1.1</t>
  </si>
  <si>
    <t>(1) Reception and transmission of orders in relation to one or more financial instruments</t>
  </si>
  <si>
    <t>C.1.2</t>
  </si>
  <si>
    <t>(2) Execution of orders on behalf of clients</t>
  </si>
  <si>
    <t>C.1.3</t>
  </si>
  <si>
    <t>(3) Dealing on own account</t>
  </si>
  <si>
    <t>C.1.4</t>
  </si>
  <si>
    <t>(4) Portfolio management</t>
  </si>
  <si>
    <t>C.1.5</t>
  </si>
  <si>
    <t>(5) Investment advice</t>
  </si>
  <si>
    <t>C.1.6</t>
  </si>
  <si>
    <t>(6) Underwriting of financial instruments and/or placing of financial instruments on a firm commitment basis</t>
  </si>
  <si>
    <t>C.1.7</t>
  </si>
  <si>
    <t>(7) Placing of financial instruments without a firm commitment basis</t>
  </si>
  <si>
    <t>C.1.8</t>
  </si>
  <si>
    <t>(8) Operation of an MTF</t>
  </si>
  <si>
    <t>Is the firm conducting ancillary service:</t>
  </si>
  <si>
    <t>(1)  safekeeping and administration of financial instruments?</t>
  </si>
  <si>
    <t>C.3</t>
  </si>
  <si>
    <t>(2) granting credit or loans to an investor</t>
  </si>
  <si>
    <t xml:space="preserve">  of which: unencumbered </t>
  </si>
  <si>
    <t>B.7</t>
  </si>
  <si>
    <t>B.7.1</t>
  </si>
  <si>
    <t>Total margin posted (CMG) - own account positions (Total)
(required  only for trading firms that post margins with a general clearing member when dealing or executing orders in their own name, including local firms/market makers)</t>
  </si>
  <si>
    <t>Gross notional amount of full portfolio - own account positions (Total)
(required only for trading firms that post margins with a general clearing member when dealing or executing orders in their own name, including local firms/market makers)</t>
  </si>
  <si>
    <t>Is the firm authorised or permitted to hold client money?</t>
  </si>
  <si>
    <t xml:space="preserve">  of which: related to other (non-MiFID) activity</t>
  </si>
  <si>
    <t>A.8.1</t>
  </si>
  <si>
    <t>A.8.2</t>
  </si>
  <si>
    <t>Total amount of guarantees provided to customers</t>
  </si>
  <si>
    <t xml:space="preserve">Country </t>
  </si>
  <si>
    <t>Average amount</t>
  </si>
  <si>
    <t xml:space="preserve">Minimum amount </t>
  </si>
  <si>
    <t xml:space="preserve">Average amount </t>
  </si>
  <si>
    <t>As indicated in Part 1 General information, section B on data collection reporting specifications</t>
  </si>
  <si>
    <t>Customer orders executed (COE) - executed in client's name only (Total)</t>
  </si>
  <si>
    <t>Daily trading flow (DTF) - executed in the firm’s name, including when executing clients orders and matched principal trading (Total)
(required only for trading firms, including local firms/market makers)</t>
  </si>
  <si>
    <t>MiFID services and activities</t>
  </si>
  <si>
    <t>In case data is not available for these reference periods, please amend the reference date in the "General information" sheet.</t>
  </si>
  <si>
    <t xml:space="preserve">Maximum amount </t>
  </si>
  <si>
    <t>Identification, MiFID services and activities and reporting specifications</t>
  </si>
  <si>
    <t xml:space="preserve">K-factors, Solvency, Liquidity, Transaction data </t>
  </si>
  <si>
    <t>Country</t>
  </si>
  <si>
    <t>Maximum amount</t>
  </si>
  <si>
    <r>
      <t>Reference date (</t>
    </r>
    <r>
      <rPr>
        <b/>
        <sz val="10"/>
        <color theme="1"/>
        <rFont val="Calibri"/>
        <family val="2"/>
        <scheme val="minor"/>
      </rPr>
      <t>dd/mm/yyyy</t>
    </r>
    <r>
      <rPr>
        <sz val="10"/>
        <color theme="1"/>
        <rFont val="Calibri"/>
        <family val="2"/>
        <scheme val="minor"/>
      </rPr>
      <t xml:space="preserve">) - </t>
    </r>
    <r>
      <rPr>
        <b/>
        <sz val="10"/>
        <color theme="1"/>
        <rFont val="Calibri"/>
        <family val="2"/>
        <scheme val="minor"/>
      </rPr>
      <t xml:space="preserve"> If deemed more appropriate, accounting year-end data for 2015 may be reported </t>
    </r>
  </si>
  <si>
    <r>
      <t>Reference date (</t>
    </r>
    <r>
      <rPr>
        <b/>
        <sz val="10"/>
        <color theme="1"/>
        <rFont val="Calibri"/>
        <family val="2"/>
        <scheme val="minor"/>
      </rPr>
      <t>dd/mm/yyyy</t>
    </r>
    <r>
      <rPr>
        <sz val="10"/>
        <color theme="1"/>
        <rFont val="Calibri"/>
        <family val="2"/>
        <scheme val="minor"/>
      </rPr>
      <t xml:space="preserve">) - </t>
    </r>
    <r>
      <rPr>
        <b/>
        <sz val="10"/>
        <color theme="1"/>
        <rFont val="Calibri"/>
        <family val="2"/>
        <scheme val="minor"/>
      </rPr>
      <t xml:space="preserve"> If deemed more appropriate, accounting year-end data for 2016 may be reported </t>
    </r>
  </si>
  <si>
    <t>Scope of consolidation  - Data shall be submitted on a solo basis</t>
  </si>
  <si>
    <t>Trading book business</t>
  </si>
  <si>
    <t xml:space="preserve">    If FOR is based on a period different from 3 months, indicate the number of months</t>
  </si>
  <si>
    <t>Net assets (less intangibles)
(required only if B.1 not available)</t>
  </si>
  <si>
    <t>A.11</t>
  </si>
  <si>
    <t>Exposure value subject to counterparty credit risk</t>
  </si>
  <si>
    <t>A.10.1</t>
  </si>
  <si>
    <t>A.10.2</t>
  </si>
  <si>
    <t xml:space="preserve">  of which: exposure value to credit institutions and investment firms</t>
  </si>
  <si>
    <t xml:space="preserve">  of which: exposure value to other counterparties</t>
  </si>
  <si>
    <t xml:space="preserve">- The exercise addresses firms authorised by competent authorities in their jurisdiction, i.e. excluding firms operating in a Member State through outward MiFID passport. </t>
  </si>
  <si>
    <t>- MIFiD investment firms, including those that are expected to fall under the scope of MiFID II. It excludes UCITS/AIFMD firms conducting MiFID activities or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</si>
</sst>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00"/>
    <numFmt numFmtId="166" formatCode="0.0000"/>
    <numFmt numFmtId="167" formatCode="0.0000%"/>
    <numFmt numFmtId="168" formatCode="yyyy\-mm\-dd;@"/>
    <numFmt numFmtId="169" formatCode="[&gt;0]General"/>
    <numFmt numFmtId="170" formatCode="&quot;Yes&quot;;[Red]&quot;No&quot;"/>
    <numFmt numFmtId="171" formatCode="0.0%"/>
    <numFmt numFmtId="172" formatCode="_-* #,##0.00_-;\-* #,##0.00_-;_-* \-??_-;_-@_-"/>
    <numFmt numFmtId="173" formatCode="[$-F800]dddd\,\ mmmm\ dd\,\ 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Segoe U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AA322F"/>
      <name val="Arial"/>
      <family val="2"/>
    </font>
    <font>
      <b/>
      <sz val="20"/>
      <name val="Segoe UI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20"/>
      <name val="Arial"/>
      <family val="2"/>
    </font>
    <font>
      <sz val="11"/>
      <color indexed="8"/>
      <name val="Calibri"/>
      <family val="2"/>
    </font>
    <font>
      <b/>
      <sz val="15"/>
      <color theme="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6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9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trike/>
      <sz val="11"/>
      <color theme="5"/>
      <name val="Calibri"/>
      <family val="2"/>
      <scheme val="minor"/>
    </font>
    <font>
      <strike/>
      <sz val="10"/>
      <color theme="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rgb="FF002060"/>
      <name val="Verdana"/>
      <family val="2"/>
    </font>
    <font>
      <i/>
      <sz val="10"/>
      <color rgb="FFFF0000"/>
      <name val="Verdana"/>
      <family val="2"/>
    </font>
    <font>
      <sz val="14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0"/>
      <color rgb="FFE98E3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rgb="FF9C0006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45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EAA1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98E3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lightGray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34998626667073579"/>
      </right>
      <top style="thin">
        <color theme="0"/>
      </top>
      <bottom/>
      <diagonal/>
    </border>
    <border>
      <left style="thin">
        <color theme="1" tint="0.34998626667073579"/>
      </left>
      <right/>
      <top style="thin">
        <color theme="0"/>
      </top>
      <bottom style="thin">
        <color theme="1" tint="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 tint="0.34998626667073579"/>
      </right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 style="thin">
        <color indexed="64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/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45">
    <xf numFmtId="0" fontId="0" fillId="0" borderId="0"/>
    <xf numFmtId="0" fontId="3" fillId="6" borderId="0">
      <alignment vertical="center"/>
    </xf>
    <xf numFmtId="3" fontId="7" fillId="6" borderId="3" applyProtection="0">
      <alignment horizontal="right" vertical="center"/>
    </xf>
    <xf numFmtId="0" fontId="5" fillId="6" borderId="3">
      <alignment horizontal="center" vertical="center"/>
    </xf>
    <xf numFmtId="0" fontId="5" fillId="7" borderId="3" applyNumberFormat="0" applyFont="0" applyBorder="0">
      <alignment horizontal="center" vertical="center"/>
    </xf>
    <xf numFmtId="0" fontId="8" fillId="2" borderId="4" applyNumberFormat="0" applyFill="0" applyBorder="0" applyAlignment="0" applyProtection="0">
      <alignment horizontal="left"/>
    </xf>
    <xf numFmtId="0" fontId="6" fillId="6" borderId="5" applyFont="0" applyBorder="0">
      <alignment horizontal="center" wrapText="1"/>
    </xf>
    <xf numFmtId="3" fontId="5" fillId="13" borderId="9" applyFont="0" applyProtection="0">
      <alignment horizontal="right" vertical="center"/>
    </xf>
    <xf numFmtId="10" fontId="5" fillId="13" borderId="9" applyFont="0" applyProtection="0">
      <alignment horizontal="right" vertical="center"/>
    </xf>
    <xf numFmtId="9" fontId="5" fillId="13" borderId="9" applyFont="0" applyProtection="0">
      <alignment horizontal="right" vertical="center"/>
    </xf>
    <xf numFmtId="0" fontId="5" fillId="13" borderId="9" applyNumberFormat="0" applyFont="0" applyProtection="0">
      <alignment horizontal="left" vertical="center"/>
    </xf>
    <xf numFmtId="168" fontId="5" fillId="11" borderId="9" applyFont="0">
      <alignment vertical="center"/>
      <protection locked="0"/>
    </xf>
    <xf numFmtId="3" fontId="5" fillId="11" borderId="9" applyFont="0">
      <alignment horizontal="right" vertical="center"/>
      <protection locked="0"/>
    </xf>
    <xf numFmtId="164" fontId="5" fillId="11" borderId="9" applyFont="0">
      <alignment horizontal="right" vertical="center"/>
      <protection locked="0"/>
    </xf>
    <xf numFmtId="166" fontId="5" fillId="12" borderId="9" applyFont="0">
      <alignment vertical="center"/>
      <protection locked="0"/>
    </xf>
    <xf numFmtId="10" fontId="5" fillId="11" borderId="9" applyFont="0">
      <alignment horizontal="right" vertical="center"/>
      <protection locked="0"/>
    </xf>
    <xf numFmtId="9" fontId="5" fillId="11" borderId="9" applyFont="0">
      <alignment horizontal="right" vertical="center"/>
      <protection locked="0"/>
    </xf>
    <xf numFmtId="167" fontId="5" fillId="11" borderId="9" applyFont="0">
      <alignment horizontal="right" vertical="center"/>
      <protection locked="0"/>
    </xf>
    <xf numFmtId="171" fontId="5" fillId="11" borderId="9" applyFont="0">
      <alignment horizontal="right" vertical="center"/>
      <protection locked="0"/>
    </xf>
    <xf numFmtId="0" fontId="5" fillId="11" borderId="9" applyFont="0">
      <alignment horizontal="center" vertical="center" wrapText="1"/>
      <protection locked="0"/>
    </xf>
    <xf numFmtId="49" fontId="5" fillId="11" borderId="9" applyFont="0">
      <alignment vertical="center"/>
      <protection locked="0"/>
    </xf>
    <xf numFmtId="3" fontId="5" fillId="8" borderId="9" applyFont="0">
      <alignment horizontal="right" vertical="center"/>
      <protection locked="0"/>
    </xf>
    <xf numFmtId="164" fontId="5" fillId="8" borderId="9" applyFont="0">
      <alignment horizontal="right" vertical="center"/>
      <protection locked="0"/>
    </xf>
    <xf numFmtId="10" fontId="5" fillId="8" borderId="9" applyFont="0">
      <alignment horizontal="right" vertical="center"/>
      <protection locked="0"/>
    </xf>
    <xf numFmtId="9" fontId="5" fillId="8" borderId="9" applyFont="0">
      <alignment horizontal="right" vertical="center"/>
      <protection locked="0"/>
    </xf>
    <xf numFmtId="167" fontId="5" fillId="8" borderId="9" applyFont="0">
      <alignment horizontal="right" vertical="center"/>
      <protection locked="0"/>
    </xf>
    <xf numFmtId="171" fontId="5" fillId="8" borderId="9" applyFont="0">
      <alignment horizontal="right" vertical="center"/>
      <protection locked="0"/>
    </xf>
    <xf numFmtId="0" fontId="5" fillId="8" borderId="9" applyFont="0">
      <alignment horizontal="center" vertical="center" wrapText="1"/>
      <protection locked="0"/>
    </xf>
    <xf numFmtId="0" fontId="5" fillId="8" borderId="9" applyNumberFormat="0" applyFont="0">
      <alignment horizontal="center" vertical="center" wrapText="1"/>
      <protection locked="0"/>
    </xf>
    <xf numFmtId="3" fontId="5" fillId="3" borderId="3" applyFont="0">
      <alignment horizontal="right" vertical="center"/>
      <protection locked="0"/>
    </xf>
    <xf numFmtId="170" fontId="5" fillId="6" borderId="3" applyFont="0">
      <alignment horizontal="center" vertical="center"/>
    </xf>
    <xf numFmtId="3" fontId="5" fillId="6" borderId="3" applyFont="0">
      <alignment horizontal="right" vertical="center"/>
    </xf>
    <xf numFmtId="165" fontId="5" fillId="6" borderId="3" applyFont="0">
      <alignment horizontal="right" vertical="center"/>
    </xf>
    <xf numFmtId="164" fontId="5" fillId="6" borderId="3" applyFont="0">
      <alignment horizontal="right" vertical="center"/>
    </xf>
    <xf numFmtId="10" fontId="5" fillId="6" borderId="3" applyFont="0">
      <alignment horizontal="right" vertical="center"/>
    </xf>
    <xf numFmtId="9" fontId="5" fillId="6" borderId="3" applyFont="0">
      <alignment horizontal="right" vertical="center"/>
    </xf>
    <xf numFmtId="169" fontId="5" fillId="6" borderId="3" applyFont="0">
      <alignment horizontal="center" vertical="center" wrapText="1"/>
    </xf>
    <xf numFmtId="168" fontId="5" fillId="4" borderId="3" applyFont="0">
      <alignment vertical="center"/>
    </xf>
    <xf numFmtId="1" fontId="5" fillId="4" borderId="3" applyFont="0">
      <alignment horizontal="right" vertical="center"/>
    </xf>
    <xf numFmtId="166" fontId="5" fillId="4" borderId="3" applyFont="0">
      <alignment vertical="center"/>
    </xf>
    <xf numFmtId="9" fontId="5" fillId="4" borderId="3" applyFont="0">
      <alignment horizontal="right" vertical="center"/>
    </xf>
    <xf numFmtId="167" fontId="5" fillId="4" borderId="3" applyFont="0">
      <alignment horizontal="right" vertical="center"/>
    </xf>
    <xf numFmtId="10" fontId="5" fillId="4" borderId="3" applyFont="0">
      <alignment horizontal="right" vertical="center"/>
    </xf>
    <xf numFmtId="0" fontId="5" fillId="4" borderId="3" applyFont="0">
      <alignment horizontal="center" vertical="center" wrapText="1"/>
    </xf>
    <xf numFmtId="49" fontId="5" fillId="4" borderId="3" applyFont="0">
      <alignment vertical="center"/>
    </xf>
    <xf numFmtId="166" fontId="5" fillId="5" borderId="3" applyFont="0">
      <alignment vertical="center"/>
    </xf>
    <xf numFmtId="9" fontId="5" fillId="5" borderId="3" applyFont="0">
      <alignment horizontal="right" vertical="center"/>
    </xf>
    <xf numFmtId="168" fontId="5" fillId="10" borderId="3">
      <alignment vertical="center"/>
    </xf>
    <xf numFmtId="166" fontId="5" fillId="9" borderId="3" applyFont="0">
      <alignment horizontal="right" vertical="center"/>
    </xf>
    <xf numFmtId="1" fontId="5" fillId="9" borderId="3" applyFont="0">
      <alignment horizontal="right" vertical="center"/>
    </xf>
    <xf numFmtId="166" fontId="5" fillId="9" borderId="3" applyFont="0">
      <alignment vertical="center"/>
    </xf>
    <xf numFmtId="164" fontId="5" fillId="9" borderId="3" applyFont="0">
      <alignment vertical="center"/>
    </xf>
    <xf numFmtId="10" fontId="5" fillId="9" borderId="3" applyFont="0">
      <alignment horizontal="right" vertical="center"/>
    </xf>
    <xf numFmtId="9" fontId="5" fillId="9" borderId="3" applyFont="0">
      <alignment horizontal="right" vertical="center"/>
    </xf>
    <xf numFmtId="167" fontId="5" fillId="9" borderId="3" applyFont="0">
      <alignment horizontal="right" vertical="center"/>
    </xf>
    <xf numFmtId="10" fontId="5" fillId="9" borderId="6" applyFont="0">
      <alignment horizontal="right" vertical="center"/>
    </xf>
    <xf numFmtId="0" fontId="5" fillId="9" borderId="3" applyFont="0">
      <alignment horizontal="center" vertical="center" wrapText="1"/>
    </xf>
    <xf numFmtId="49" fontId="5" fillId="9" borderId="3" applyFont="0">
      <alignment vertical="center"/>
    </xf>
    <xf numFmtId="0" fontId="7" fillId="0" borderId="0" applyNumberFormat="0" applyFill="0" applyBorder="0" applyAlignment="0" applyProtection="0"/>
    <xf numFmtId="0" fontId="8" fillId="2" borderId="4" applyNumberFormat="0" applyFill="0" applyBorder="0" applyAlignment="0" applyProtection="0">
      <alignment horizontal="left"/>
    </xf>
    <xf numFmtId="168" fontId="5" fillId="14" borderId="8">
      <alignment vertical="center"/>
      <protection locked="0"/>
    </xf>
    <xf numFmtId="0" fontId="10" fillId="0" borderId="2" applyNumberFormat="0" applyFill="0" applyAlignment="0" applyProtection="0"/>
    <xf numFmtId="0" fontId="9" fillId="6" borderId="0" applyNumberFormat="0" applyFill="0" applyBorder="0" applyAlignment="0" applyProtection="0"/>
    <xf numFmtId="10" fontId="5" fillId="9" borderId="6" applyFont="0">
      <alignment horizontal="right" vertical="center"/>
    </xf>
    <xf numFmtId="0" fontId="11" fillId="2" borderId="4" applyNumberFormat="0" applyFill="0" applyBorder="0" applyAlignment="0" applyProtection="0">
      <alignment horizontal="left"/>
    </xf>
    <xf numFmtId="0" fontId="6" fillId="2" borderId="5" applyFont="0" applyBorder="0">
      <alignment horizontal="center" wrapText="1"/>
    </xf>
    <xf numFmtId="3" fontId="5" fillId="2" borderId="3" applyFont="0">
      <alignment horizontal="right" vertical="center"/>
    </xf>
    <xf numFmtId="169" fontId="5" fillId="2" borderId="3" applyFont="0">
      <alignment horizontal="center" vertical="center" wrapText="1"/>
    </xf>
    <xf numFmtId="0" fontId="10" fillId="0" borderId="2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0" fontId="4" fillId="0" borderId="0"/>
    <xf numFmtId="0" fontId="9" fillId="6" borderId="0" applyNumberForma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9" fillId="6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5" fillId="0" borderId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20" fillId="17" borderId="0" applyNumberFormat="0" applyBorder="0" applyAlignment="0" applyProtection="0"/>
    <xf numFmtId="0" fontId="21" fillId="33" borderId="10" applyNumberFormat="0" applyAlignment="0" applyProtection="0"/>
    <xf numFmtId="0" fontId="22" fillId="34" borderId="11" applyNumberFormat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2" borderId="0" applyNumberFormat="0" applyBorder="0" applyAlignment="0" applyProtection="0"/>
    <xf numFmtId="0" fontId="25" fillId="20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6" fillId="16" borderId="0" applyNumberFormat="0" applyBorder="0" applyAlignment="0" applyProtection="0"/>
    <xf numFmtId="172" fontId="5" fillId="0" borderId="0" applyFill="0" applyBorder="0" applyAlignment="0" applyProtection="0"/>
    <xf numFmtId="0" fontId="15" fillId="0" borderId="0"/>
    <xf numFmtId="0" fontId="5" fillId="0" borderId="0"/>
    <xf numFmtId="0" fontId="12" fillId="0" borderId="0"/>
    <xf numFmtId="0" fontId="5" fillId="35" borderId="16" applyNumberFormat="0" applyFont="0" applyAlignment="0" applyProtection="0"/>
    <xf numFmtId="0" fontId="27" fillId="33" borderId="1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4" fillId="0" borderId="15" applyNumberFormat="0" applyFill="0" applyAlignment="0" applyProtection="0"/>
    <xf numFmtId="0" fontId="18" fillId="0" borderId="18" applyNumberFormat="0" applyFill="0" applyAlignment="0" applyProtection="0"/>
    <xf numFmtId="0" fontId="3" fillId="6" borderId="0">
      <alignment vertical="center"/>
    </xf>
    <xf numFmtId="0" fontId="15" fillId="0" borderId="0"/>
    <xf numFmtId="0" fontId="10" fillId="0" borderId="2" applyNumberFormat="0" applyFill="0" applyAlignment="0" applyProtection="0"/>
    <xf numFmtId="0" fontId="3" fillId="6" borderId="0">
      <alignment vertical="center"/>
    </xf>
    <xf numFmtId="0" fontId="10" fillId="0" borderId="2" applyNumberFormat="0" applyFill="0" applyAlignment="0" applyProtection="0"/>
    <xf numFmtId="0" fontId="1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37" fillId="0" borderId="0" applyNumberFormat="0" applyFill="0" applyBorder="0" applyAlignment="0" applyProtection="0"/>
    <xf numFmtId="0" fontId="73" fillId="42" borderId="0" applyNumberFormat="0" applyBorder="0" applyAlignment="0" applyProtection="0"/>
  </cellStyleXfs>
  <cellXfs count="229">
    <xf numFmtId="0" fontId="0" fillId="0" borderId="0" xfId="0"/>
    <xf numFmtId="0" fontId="32" fillId="6" borderId="0" xfId="1" applyFont="1" applyFill="1" applyBorder="1" applyAlignment="1" applyProtection="1">
      <alignment vertical="center"/>
    </xf>
    <xf numFmtId="0" fontId="38" fillId="0" borderId="0" xfId="0" applyFont="1" applyBorder="1"/>
    <xf numFmtId="0" fontId="38" fillId="0" borderId="0" xfId="0" applyFont="1"/>
    <xf numFmtId="0" fontId="36" fillId="0" borderId="0" xfId="0" applyFont="1" applyAlignment="1">
      <alignment wrapText="1"/>
    </xf>
    <xf numFmtId="0" fontId="36" fillId="0" borderId="20" xfId="0" applyFont="1" applyBorder="1" applyAlignment="1">
      <alignment horizontal="left" vertical="top" wrapText="1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left" vertical="top" wrapText="1"/>
    </xf>
    <xf numFmtId="0" fontId="36" fillId="0" borderId="0" xfId="0" quotePrefix="1" applyFont="1" applyBorder="1"/>
    <xf numFmtId="0" fontId="36" fillId="0" borderId="0" xfId="0" applyFont="1" applyBorder="1" applyAlignment="1">
      <alignment horizontal="left" vertical="top"/>
    </xf>
    <xf numFmtId="15" fontId="36" fillId="0" borderId="0" xfId="0" quotePrefix="1" applyNumberFormat="1" applyFont="1" applyBorder="1" applyAlignment="1">
      <alignment horizontal="left" vertical="center"/>
    </xf>
    <xf numFmtId="0" fontId="36" fillId="0" borderId="0" xfId="0" applyFont="1" applyAlignment="1"/>
    <xf numFmtId="0" fontId="36" fillId="0" borderId="0" xfId="0" applyFont="1" applyBorder="1" applyAlignment="1">
      <alignment vertical="center"/>
    </xf>
    <xf numFmtId="0" fontId="36" fillId="0" borderId="0" xfId="0" quotePrefix="1" applyFont="1"/>
    <xf numFmtId="0" fontId="45" fillId="0" borderId="0" xfId="0" applyFont="1" applyFill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46" fillId="0" borderId="0" xfId="0" applyFont="1" applyBorder="1"/>
    <xf numFmtId="0" fontId="44" fillId="36" borderId="20" xfId="0" applyFont="1" applyFill="1" applyBorder="1" applyAlignment="1">
      <alignment wrapText="1"/>
    </xf>
    <xf numFmtId="0" fontId="47" fillId="0" borderId="0" xfId="0" applyFont="1"/>
    <xf numFmtId="0" fontId="49" fillId="6" borderId="0" xfId="1" applyFont="1" applyFill="1" applyBorder="1" applyAlignment="1" applyProtection="1">
      <alignment vertical="center"/>
    </xf>
    <xf numFmtId="0" fontId="50" fillId="6" borderId="0" xfId="1" applyFont="1" applyFill="1" applyBorder="1" applyAlignment="1" applyProtection="1">
      <alignment vertical="center"/>
    </xf>
    <xf numFmtId="0" fontId="36" fillId="6" borderId="0" xfId="0" applyFont="1" applyFill="1" applyProtection="1"/>
    <xf numFmtId="0" fontId="36" fillId="6" borderId="0" xfId="0" applyFont="1" applyFill="1" applyBorder="1" applyProtection="1"/>
    <xf numFmtId="0" fontId="49" fillId="6" borderId="0" xfId="0" applyFont="1" applyFill="1" applyBorder="1" applyProtection="1"/>
    <xf numFmtId="0" fontId="0" fillId="6" borderId="0" xfId="0" applyFont="1" applyFill="1" applyProtection="1"/>
    <xf numFmtId="0" fontId="0" fillId="6" borderId="0" xfId="0" applyFont="1" applyFill="1" applyBorder="1" applyProtection="1"/>
    <xf numFmtId="0" fontId="43" fillId="6" borderId="0" xfId="0" applyFont="1" applyFill="1" applyBorder="1" applyAlignment="1" applyProtection="1">
      <alignment horizontal="center"/>
    </xf>
    <xf numFmtId="0" fontId="39" fillId="6" borderId="0" xfId="0" applyFont="1" applyFill="1" applyBorder="1" applyAlignment="1" applyProtection="1">
      <alignment horizontal="center"/>
    </xf>
    <xf numFmtId="3" fontId="0" fillId="6" borderId="0" xfId="0" applyNumberFormat="1" applyFont="1" applyFill="1" applyProtection="1"/>
    <xf numFmtId="0" fontId="40" fillId="6" borderId="0" xfId="75" applyFont="1" applyFill="1" applyBorder="1" applyProtection="1"/>
    <xf numFmtId="0" fontId="40" fillId="6" borderId="0" xfId="75" applyFont="1" applyFill="1" applyBorder="1" applyAlignment="1" applyProtection="1">
      <alignment vertical="top" wrapText="1"/>
    </xf>
    <xf numFmtId="0" fontId="41" fillId="6" borderId="0" xfId="75" applyFont="1" applyFill="1" applyBorder="1" applyProtection="1"/>
    <xf numFmtId="0" fontId="42" fillId="6" borderId="0" xfId="0" applyFont="1" applyFill="1" applyProtection="1"/>
    <xf numFmtId="0" fontId="2" fillId="6" borderId="0" xfId="0" applyFont="1" applyFill="1" applyBorder="1" applyProtection="1"/>
    <xf numFmtId="0" fontId="40" fillId="6" borderId="0" xfId="0" applyFont="1" applyFill="1" applyProtection="1"/>
    <xf numFmtId="0" fontId="52" fillId="6" borderId="0" xfId="0" applyFont="1" applyFill="1" applyProtection="1"/>
    <xf numFmtId="0" fontId="54" fillId="0" borderId="0" xfId="0" applyFont="1"/>
    <xf numFmtId="0" fontId="58" fillId="6" borderId="0" xfId="0" applyFont="1" applyFill="1" applyProtection="1"/>
    <xf numFmtId="0" fontId="55" fillId="6" borderId="0" xfId="0" applyFont="1" applyFill="1" applyProtection="1"/>
    <xf numFmtId="0" fontId="53" fillId="6" borderId="0" xfId="0" applyFont="1" applyFill="1" applyProtection="1"/>
    <xf numFmtId="3" fontId="40" fillId="37" borderId="22" xfId="12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0" fontId="62" fillId="6" borderId="0" xfId="0" applyFont="1" applyFill="1" applyProtection="1"/>
    <xf numFmtId="0" fontId="51" fillId="6" borderId="0" xfId="0" applyFont="1" applyFill="1" applyProtection="1"/>
    <xf numFmtId="0" fontId="66" fillId="6" borderId="0" xfId="0" applyFont="1" applyFill="1" applyProtection="1"/>
    <xf numFmtId="0" fontId="65" fillId="6" borderId="0" xfId="0" applyFont="1" applyFill="1" applyProtection="1"/>
    <xf numFmtId="0" fontId="57" fillId="6" borderId="0" xfId="0" applyFont="1" applyFill="1" applyProtection="1"/>
    <xf numFmtId="0" fontId="63" fillId="6" borderId="0" xfId="0" applyFont="1" applyFill="1" applyBorder="1" applyProtection="1"/>
    <xf numFmtId="14" fontId="40" fillId="6" borderId="0" xfId="12" applyNumberFormat="1" applyFont="1" applyFill="1" applyBorder="1" applyAlignment="1" applyProtection="1">
      <alignment horizontal="center" vertical="center"/>
    </xf>
    <xf numFmtId="0" fontId="69" fillId="6" borderId="0" xfId="0" applyFont="1" applyFill="1" applyBorder="1" applyProtection="1"/>
    <xf numFmtId="0" fontId="37" fillId="0" borderId="0" xfId="143" applyBorder="1"/>
    <xf numFmtId="0" fontId="71" fillId="6" borderId="0" xfId="0" applyFont="1" applyFill="1" applyProtection="1"/>
    <xf numFmtId="0" fontId="48" fillId="0" borderId="0" xfId="0" applyFont="1" applyFill="1" applyProtection="1"/>
    <xf numFmtId="0" fontId="40" fillId="0" borderId="0" xfId="0" applyFont="1" applyFill="1" applyBorder="1" applyProtection="1"/>
    <xf numFmtId="0" fontId="0" fillId="0" borderId="0" xfId="0" applyFont="1" applyFill="1" applyProtection="1"/>
    <xf numFmtId="0" fontId="40" fillId="6" borderId="0" xfId="0" applyFont="1" applyFill="1" applyAlignment="1" applyProtection="1">
      <alignment wrapText="1"/>
    </xf>
    <xf numFmtId="0" fontId="37" fillId="0" borderId="20" xfId="143" applyBorder="1" applyAlignment="1">
      <alignment horizontal="left" vertical="top" wrapText="1"/>
    </xf>
    <xf numFmtId="15" fontId="36" fillId="0" borderId="0" xfId="0" applyNumberFormat="1" applyFont="1" applyBorder="1" applyAlignment="1">
      <alignment horizontal="left" vertical="center" wrapText="1"/>
    </xf>
    <xf numFmtId="0" fontId="36" fillId="0" borderId="0" xfId="0" applyFont="1" applyFill="1" applyBorder="1" applyAlignment="1" applyProtection="1">
      <alignment horizontal="center"/>
    </xf>
    <xf numFmtId="0" fontId="36" fillId="6" borderId="0" xfId="0" applyFont="1" applyFill="1" applyAlignment="1" applyProtection="1"/>
    <xf numFmtId="0" fontId="72" fillId="6" borderId="0" xfId="0" applyFont="1" applyFill="1" applyAlignment="1" applyProtection="1">
      <alignment wrapText="1"/>
    </xf>
    <xf numFmtId="0" fontId="48" fillId="41" borderId="0" xfId="0" applyFont="1" applyFill="1" applyProtection="1"/>
    <xf numFmtId="0" fontId="40" fillId="41" borderId="0" xfId="0" applyFont="1" applyFill="1" applyBorder="1" applyProtection="1"/>
    <xf numFmtId="0" fontId="36" fillId="41" borderId="0" xfId="0" applyFont="1" applyFill="1" applyBorder="1" applyAlignment="1" applyProtection="1">
      <alignment horizontal="center"/>
    </xf>
    <xf numFmtId="0" fontId="0" fillId="41" borderId="0" xfId="0" applyFont="1" applyFill="1" applyProtection="1"/>
    <xf numFmtId="0" fontId="56" fillId="6" borderId="0" xfId="0" applyFont="1" applyFill="1" applyBorder="1" applyAlignment="1" applyProtection="1">
      <alignment vertical="center" wrapText="1"/>
    </xf>
    <xf numFmtId="0" fontId="56" fillId="6" borderId="0" xfId="0" applyFont="1" applyFill="1" applyProtection="1"/>
    <xf numFmtId="0" fontId="56" fillId="6" borderId="0" xfId="0" applyFont="1" applyFill="1" applyAlignment="1" applyProtection="1">
      <alignment wrapText="1"/>
    </xf>
    <xf numFmtId="0" fontId="75" fillId="6" borderId="31" xfId="0" applyFont="1" applyFill="1" applyBorder="1" applyAlignment="1" applyProtection="1">
      <alignment horizontal="center" vertical="center" wrapText="1"/>
    </xf>
    <xf numFmtId="0" fontId="59" fillId="38" borderId="32" xfId="0" applyFont="1" applyFill="1" applyBorder="1" applyProtection="1"/>
    <xf numFmtId="0" fontId="55" fillId="39" borderId="36" xfId="0" applyFont="1" applyFill="1" applyBorder="1" applyProtection="1"/>
    <xf numFmtId="0" fontId="55" fillId="39" borderId="38" xfId="0" applyFont="1" applyFill="1" applyBorder="1" applyProtection="1"/>
    <xf numFmtId="0" fontId="0" fillId="6" borderId="31" xfId="0" applyFont="1" applyFill="1" applyBorder="1" applyProtection="1"/>
    <xf numFmtId="0" fontId="0" fillId="6" borderId="49" xfId="0" applyFont="1" applyFill="1" applyBorder="1" applyProtection="1"/>
    <xf numFmtId="0" fontId="0" fillId="6" borderId="27" xfId="0" applyFont="1" applyFill="1" applyBorder="1" applyProtection="1"/>
    <xf numFmtId="0" fontId="0" fillId="6" borderId="28" xfId="0" applyFont="1" applyFill="1" applyBorder="1" applyProtection="1"/>
    <xf numFmtId="0" fontId="0" fillId="6" borderId="51" xfId="0" applyFont="1" applyFill="1" applyBorder="1" applyProtection="1"/>
    <xf numFmtId="0" fontId="0" fillId="6" borderId="52" xfId="0" applyFont="1" applyFill="1" applyBorder="1" applyProtection="1"/>
    <xf numFmtId="3" fontId="40" fillId="37" borderId="32" xfId="12" applyFont="1" applyFill="1" applyBorder="1" applyAlignment="1" applyProtection="1">
      <alignment horizontal="center" vertical="center"/>
      <protection locked="0"/>
    </xf>
    <xf numFmtId="3" fontId="40" fillId="37" borderId="34" xfId="12" applyFont="1" applyFill="1" applyBorder="1" applyAlignment="1" applyProtection="1">
      <alignment horizontal="center" vertical="center"/>
      <protection locked="0"/>
    </xf>
    <xf numFmtId="3" fontId="40" fillId="37" borderId="38" xfId="12" applyFont="1" applyFill="1" applyBorder="1" applyAlignment="1" applyProtection="1">
      <alignment horizontal="center" vertical="center"/>
      <protection locked="0"/>
    </xf>
    <xf numFmtId="3" fontId="40" fillId="37" borderId="40" xfId="12" applyFont="1" applyFill="1" applyBorder="1" applyAlignment="1" applyProtection="1">
      <alignment horizontal="center" vertical="center"/>
      <protection locked="0"/>
    </xf>
    <xf numFmtId="0" fontId="55" fillId="38" borderId="53" xfId="0" applyFont="1" applyFill="1" applyBorder="1" applyProtection="1"/>
    <xf numFmtId="0" fontId="55" fillId="38" borderId="54" xfId="0" applyFont="1" applyFill="1" applyBorder="1" applyProtection="1"/>
    <xf numFmtId="0" fontId="42" fillId="6" borderId="27" xfId="0" applyFont="1" applyFill="1" applyBorder="1" applyProtection="1"/>
    <xf numFmtId="0" fontId="42" fillId="6" borderId="28" xfId="0" applyFont="1" applyFill="1" applyBorder="1" applyProtection="1"/>
    <xf numFmtId="3" fontId="40" fillId="37" borderId="36" xfId="12" applyFont="1" applyFill="1" applyBorder="1" applyAlignment="1" applyProtection="1">
      <alignment horizontal="center" vertical="center"/>
      <protection locked="0"/>
    </xf>
    <xf numFmtId="0" fontId="55" fillId="38" borderId="55" xfId="0" applyFont="1" applyFill="1" applyBorder="1" applyProtection="1"/>
    <xf numFmtId="0" fontId="55" fillId="39" borderId="54" xfId="0" applyFont="1" applyFill="1" applyBorder="1" applyProtection="1"/>
    <xf numFmtId="0" fontId="40" fillId="39" borderId="55" xfId="0" applyFont="1" applyFill="1" applyBorder="1" applyProtection="1"/>
    <xf numFmtId="0" fontId="75" fillId="6" borderId="50" xfId="0" applyFont="1" applyFill="1" applyBorder="1" applyAlignment="1" applyProtection="1">
      <alignment horizontal="center" vertical="center" wrapText="1"/>
    </xf>
    <xf numFmtId="0" fontId="75" fillId="6" borderId="30" xfId="0" applyFont="1" applyFill="1" applyBorder="1" applyAlignment="1" applyProtection="1">
      <alignment horizontal="center"/>
    </xf>
    <xf numFmtId="0" fontId="56" fillId="6" borderId="31" xfId="0" applyFont="1" applyFill="1" applyBorder="1" applyAlignment="1" applyProtection="1">
      <alignment wrapText="1"/>
    </xf>
    <xf numFmtId="0" fontId="36" fillId="40" borderId="45" xfId="0" applyFont="1" applyFill="1" applyBorder="1" applyProtection="1">
      <protection locked="0"/>
    </xf>
    <xf numFmtId="0" fontId="36" fillId="40" borderId="41" xfId="0" applyFont="1" applyFill="1" applyBorder="1" applyProtection="1">
      <protection locked="0"/>
    </xf>
    <xf numFmtId="0" fontId="55" fillId="39" borderId="55" xfId="0" applyFont="1" applyFill="1" applyBorder="1" applyProtection="1"/>
    <xf numFmtId="0" fontId="36" fillId="40" borderId="47" xfId="0" applyFont="1" applyFill="1" applyBorder="1" applyProtection="1">
      <protection locked="0"/>
    </xf>
    <xf numFmtId="14" fontId="40" fillId="37" borderId="36" xfId="12" applyNumberFormat="1" applyFont="1" applyFill="1" applyBorder="1" applyAlignment="1" applyProtection="1">
      <alignment horizontal="center" vertical="center"/>
      <protection locked="0"/>
    </xf>
    <xf numFmtId="0" fontId="42" fillId="6" borderId="0" xfId="0" applyFont="1" applyFill="1" applyBorder="1" applyProtection="1"/>
    <xf numFmtId="0" fontId="62" fillId="6" borderId="0" xfId="0" applyFont="1" applyFill="1" applyBorder="1" applyProtection="1"/>
    <xf numFmtId="14" fontId="75" fillId="6" borderId="31" xfId="0" applyNumberFormat="1" applyFont="1" applyFill="1" applyBorder="1" applyAlignment="1" applyProtection="1">
      <alignment horizontal="center" vertical="center" wrapText="1"/>
    </xf>
    <xf numFmtId="0" fontId="75" fillId="6" borderId="49" xfId="0" applyFont="1" applyFill="1" applyBorder="1" applyAlignment="1" applyProtection="1">
      <alignment horizontal="center" wrapText="1"/>
    </xf>
    <xf numFmtId="0" fontId="63" fillId="6" borderId="58" xfId="0" applyFont="1" applyFill="1" applyBorder="1" applyProtection="1"/>
    <xf numFmtId="0" fontId="63" fillId="6" borderId="59" xfId="0" applyFont="1" applyFill="1" applyBorder="1" applyProtection="1"/>
    <xf numFmtId="0" fontId="58" fillId="6" borderId="0" xfId="0" applyFont="1" applyFill="1" applyBorder="1" applyProtection="1"/>
    <xf numFmtId="0" fontId="59" fillId="38" borderId="36" xfId="0" applyFont="1" applyFill="1" applyBorder="1" applyAlignment="1" applyProtection="1">
      <alignment wrapText="1"/>
    </xf>
    <xf numFmtId="3" fontId="40" fillId="37" borderId="70" xfId="12" applyFont="1" applyFill="1" applyBorder="1" applyAlignment="1" applyProtection="1">
      <alignment horizontal="center" vertical="center"/>
      <protection locked="0"/>
    </xf>
    <xf numFmtId="0" fontId="75" fillId="38" borderId="55" xfId="0" applyFont="1" applyFill="1" applyBorder="1" applyProtection="1"/>
    <xf numFmtId="0" fontId="75" fillId="38" borderId="53" xfId="0" applyFont="1" applyFill="1" applyBorder="1" applyProtection="1"/>
    <xf numFmtId="0" fontId="75" fillId="38" borderId="55" xfId="0" applyFont="1" applyFill="1" applyBorder="1" applyAlignment="1" applyProtection="1">
      <alignment horizontal="left" vertical="top"/>
    </xf>
    <xf numFmtId="0" fontId="75" fillId="38" borderId="53" xfId="0" applyFont="1" applyFill="1" applyBorder="1" applyAlignment="1" applyProtection="1">
      <alignment horizontal="left" vertical="top"/>
    </xf>
    <xf numFmtId="0" fontId="75" fillId="38" borderId="55" xfId="0" applyFont="1" applyFill="1" applyBorder="1" applyAlignment="1" applyProtection="1">
      <alignment horizontal="left" vertical="top" wrapText="1"/>
    </xf>
    <xf numFmtId="0" fontId="75" fillId="38" borderId="64" xfId="0" applyFont="1" applyFill="1" applyBorder="1" applyProtection="1"/>
    <xf numFmtId="0" fontId="75" fillId="39" borderId="74" xfId="0" applyFont="1" applyFill="1" applyBorder="1" applyProtection="1"/>
    <xf numFmtId="0" fontId="75" fillId="39" borderId="75" xfId="0" applyFont="1" applyFill="1" applyBorder="1" applyProtection="1"/>
    <xf numFmtId="0" fontId="74" fillId="42" borderId="56" xfId="144" applyFont="1" applyBorder="1" applyProtection="1"/>
    <xf numFmtId="0" fontId="74" fillId="42" borderId="23" xfId="144" applyFont="1" applyBorder="1" applyProtection="1"/>
    <xf numFmtId="0" fontId="74" fillId="42" borderId="73" xfId="144" applyFont="1" applyBorder="1" applyProtection="1"/>
    <xf numFmtId="0" fontId="74" fillId="42" borderId="67" xfId="144" applyFont="1" applyBorder="1" applyProtection="1"/>
    <xf numFmtId="0" fontId="59" fillId="6" borderId="71" xfId="0" applyFont="1" applyFill="1" applyBorder="1" applyAlignment="1" applyProtection="1">
      <alignment horizontal="center" wrapText="1"/>
    </xf>
    <xf numFmtId="0" fontId="59" fillId="6" borderId="72" xfId="0" applyFont="1" applyFill="1" applyBorder="1" applyAlignment="1" applyProtection="1">
      <alignment horizontal="center" wrapText="1"/>
    </xf>
    <xf numFmtId="0" fontId="40" fillId="0" borderId="0" xfId="0" applyFont="1" applyFill="1" applyProtection="1"/>
    <xf numFmtId="0" fontId="49" fillId="0" borderId="0" xfId="0" applyFont="1" applyFill="1" applyBorder="1" applyProtection="1"/>
    <xf numFmtId="0" fontId="36" fillId="0" borderId="0" xfId="0" applyFont="1" applyFill="1" applyProtection="1"/>
    <xf numFmtId="0" fontId="40" fillId="0" borderId="0" xfId="0" applyFont="1" applyFill="1" applyAlignment="1" applyProtection="1">
      <alignment horizontal="left" vertical="top"/>
    </xf>
    <xf numFmtId="0" fontId="40" fillId="38" borderId="77" xfId="0" applyFont="1" applyFill="1" applyBorder="1" applyProtection="1"/>
    <xf numFmtId="0" fontId="40" fillId="39" borderId="80" xfId="0" applyFont="1" applyFill="1" applyBorder="1" applyProtection="1"/>
    <xf numFmtId="0" fontId="36" fillId="40" borderId="81" xfId="0" applyFont="1" applyFill="1" applyBorder="1" applyProtection="1">
      <protection locked="0"/>
    </xf>
    <xf numFmtId="0" fontId="40" fillId="38" borderId="80" xfId="0" applyFont="1" applyFill="1" applyBorder="1" applyProtection="1"/>
    <xf numFmtId="0" fontId="40" fillId="38" borderId="82" xfId="0" applyFont="1" applyFill="1" applyBorder="1" applyProtection="1"/>
    <xf numFmtId="3" fontId="40" fillId="37" borderId="83" xfId="12" applyFont="1" applyFill="1" applyBorder="1" applyAlignment="1" applyProtection="1">
      <alignment horizontal="center" vertical="center"/>
      <protection locked="0"/>
    </xf>
    <xf numFmtId="0" fontId="36" fillId="40" borderId="84" xfId="0" applyFont="1" applyFill="1" applyBorder="1" applyProtection="1">
      <protection locked="0"/>
    </xf>
    <xf numFmtId="0" fontId="40" fillId="39" borderId="64" xfId="0" applyFont="1" applyFill="1" applyBorder="1" applyProtection="1"/>
    <xf numFmtId="0" fontId="75" fillId="38" borderId="72" xfId="0" applyFont="1" applyFill="1" applyBorder="1" applyProtection="1"/>
    <xf numFmtId="0" fontId="59" fillId="6" borderId="31" xfId="0" applyFont="1" applyFill="1" applyBorder="1" applyAlignment="1" applyProtection="1">
      <alignment horizontal="center"/>
    </xf>
    <xf numFmtId="0" fontId="59" fillId="6" borderId="50" xfId="0" applyFont="1" applyFill="1" applyBorder="1" applyAlignment="1" applyProtection="1">
      <alignment horizontal="center"/>
    </xf>
    <xf numFmtId="0" fontId="60" fillId="0" borderId="42" xfId="0" applyFont="1" applyFill="1" applyBorder="1" applyProtection="1"/>
    <xf numFmtId="0" fontId="60" fillId="0" borderId="43" xfId="0" applyFont="1" applyFill="1" applyBorder="1" applyProtection="1"/>
    <xf numFmtId="0" fontId="67" fillId="0" borderId="0" xfId="0" applyFont="1" applyProtection="1"/>
    <xf numFmtId="0" fontId="0" fillId="0" borderId="0" xfId="0" applyFont="1" applyProtection="1"/>
    <xf numFmtId="0" fontId="60" fillId="0" borderId="21" xfId="0" applyFont="1" applyFill="1" applyBorder="1" applyProtection="1"/>
    <xf numFmtId="0" fontId="40" fillId="6" borderId="21" xfId="0" applyFont="1" applyFill="1" applyBorder="1" applyProtection="1"/>
    <xf numFmtId="0" fontId="40" fillId="6" borderId="43" xfId="0" applyFont="1" applyFill="1" applyBorder="1" applyProtection="1"/>
    <xf numFmtId="0" fontId="68" fillId="0" borderId="0" xfId="0" applyFont="1" applyAlignment="1" applyProtection="1">
      <alignment horizontal="left" vertical="center" indent="5"/>
    </xf>
    <xf numFmtId="3" fontId="40" fillId="43" borderId="78" xfId="12" applyFont="1" applyFill="1" applyBorder="1" applyAlignment="1" applyProtection="1">
      <alignment horizontal="center" vertical="center"/>
    </xf>
    <xf numFmtId="3" fontId="40" fillId="43" borderId="79" xfId="12" applyFont="1" applyFill="1" applyBorder="1" applyAlignment="1" applyProtection="1">
      <alignment horizontal="center" vertical="center"/>
    </xf>
    <xf numFmtId="0" fontId="60" fillId="0" borderId="22" xfId="0" applyFont="1" applyFill="1" applyBorder="1" applyProtection="1"/>
    <xf numFmtId="3" fontId="40" fillId="43" borderId="24" xfId="12" applyFont="1" applyFill="1" applyBorder="1" applyAlignment="1" applyProtection="1">
      <alignment horizontal="center" vertical="center"/>
    </xf>
    <xf numFmtId="3" fontId="40" fillId="43" borderId="81" xfId="12" applyFont="1" applyFill="1" applyBorder="1" applyAlignment="1" applyProtection="1">
      <alignment horizontal="center" vertical="center"/>
    </xf>
    <xf numFmtId="0" fontId="60" fillId="0" borderId="68" xfId="0" applyFont="1" applyFill="1" applyBorder="1" applyProtection="1"/>
    <xf numFmtId="0" fontId="74" fillId="42" borderId="57" xfId="144" applyFont="1" applyBorder="1" applyProtection="1"/>
    <xf numFmtId="0" fontId="59" fillId="6" borderId="63" xfId="0" applyFont="1" applyFill="1" applyBorder="1" applyAlignment="1" applyProtection="1">
      <alignment horizontal="center" wrapText="1"/>
    </xf>
    <xf numFmtId="0" fontId="75" fillId="6" borderId="31" xfId="0" applyNumberFormat="1" applyFont="1" applyFill="1" applyBorder="1" applyAlignment="1" applyProtection="1">
      <alignment horizontal="center" vertical="center" wrapText="1"/>
    </xf>
    <xf numFmtId="0" fontId="33" fillId="6" borderId="0" xfId="0" applyFont="1" applyFill="1" applyProtection="1"/>
    <xf numFmtId="0" fontId="34" fillId="6" borderId="7" xfId="0" applyFont="1" applyFill="1" applyBorder="1" applyProtection="1"/>
    <xf numFmtId="0" fontId="33" fillId="6" borderId="0" xfId="0" applyFont="1" applyFill="1" applyBorder="1" applyProtection="1"/>
    <xf numFmtId="0" fontId="35" fillId="6" borderId="0" xfId="0" applyFont="1" applyFill="1" applyProtection="1"/>
    <xf numFmtId="173" fontId="36" fillId="0" borderId="0" xfId="0" applyNumberFormat="1" applyFont="1" applyBorder="1" applyAlignment="1">
      <alignment horizontal="left" vertical="center"/>
    </xf>
    <xf numFmtId="4" fontId="40" fillId="37" borderId="44" xfId="12" applyNumberFormat="1" applyFont="1" applyFill="1" applyBorder="1" applyAlignment="1" applyProtection="1">
      <alignment horizontal="center" vertical="center"/>
      <protection locked="0"/>
    </xf>
    <xf numFmtId="4" fontId="40" fillId="37" borderId="33" xfId="12" applyNumberFormat="1" applyFont="1" applyFill="1" applyBorder="1" applyAlignment="1" applyProtection="1">
      <alignment horizontal="center" vertical="center"/>
      <protection locked="0"/>
    </xf>
    <xf numFmtId="4" fontId="40" fillId="37" borderId="46" xfId="12" applyNumberFormat="1" applyFont="1" applyFill="1" applyBorder="1" applyAlignment="1" applyProtection="1">
      <alignment horizontal="center" vertical="center"/>
      <protection locked="0"/>
    </xf>
    <xf numFmtId="4" fontId="40" fillId="37" borderId="24" xfId="12" applyNumberFormat="1" applyFont="1" applyFill="1" applyBorder="1" applyAlignment="1" applyProtection="1">
      <alignment horizontal="center" vertical="center"/>
      <protection locked="0"/>
    </xf>
    <xf numFmtId="4" fontId="40" fillId="37" borderId="65" xfId="12" applyNumberFormat="1" applyFont="1" applyFill="1" applyBorder="1" applyAlignment="1" applyProtection="1">
      <alignment horizontal="center" vertical="center"/>
      <protection locked="0"/>
    </xf>
    <xf numFmtId="4" fontId="40" fillId="37" borderId="66" xfId="12" applyNumberFormat="1" applyFont="1" applyFill="1" applyBorder="1" applyAlignment="1" applyProtection="1">
      <alignment horizontal="center" vertical="center"/>
      <protection locked="0"/>
    </xf>
    <xf numFmtId="4" fontId="40" fillId="37" borderId="36" xfId="12" applyNumberFormat="1" applyFont="1" applyFill="1" applyBorder="1" applyAlignment="1" applyProtection="1">
      <alignment horizontal="center" vertical="center"/>
      <protection locked="0"/>
    </xf>
    <xf numFmtId="4" fontId="40" fillId="37" borderId="22" xfId="12" applyNumberFormat="1" applyFont="1" applyFill="1" applyBorder="1" applyAlignment="1" applyProtection="1">
      <alignment horizontal="center" vertical="center"/>
      <protection locked="0"/>
    </xf>
    <xf numFmtId="4" fontId="40" fillId="37" borderId="85" xfId="12" applyNumberFormat="1" applyFont="1" applyFill="1" applyBorder="1" applyAlignment="1" applyProtection="1">
      <alignment horizontal="center" vertical="center"/>
      <protection locked="0"/>
    </xf>
    <xf numFmtId="4" fontId="40" fillId="37" borderId="68" xfId="12" applyNumberFormat="1" applyFont="1" applyFill="1" applyBorder="1" applyAlignment="1" applyProtection="1">
      <alignment horizontal="center" vertical="center"/>
      <protection locked="0"/>
    </xf>
    <xf numFmtId="4" fontId="40" fillId="37" borderId="48" xfId="12" applyNumberFormat="1" applyFont="1" applyFill="1" applyBorder="1" applyAlignment="1" applyProtection="1">
      <alignment horizontal="center" vertical="center"/>
      <protection locked="0"/>
    </xf>
    <xf numFmtId="4" fontId="40" fillId="37" borderId="39" xfId="12" applyNumberFormat="1" applyFont="1" applyFill="1" applyBorder="1" applyAlignment="1" applyProtection="1">
      <alignment horizontal="center" vertical="center"/>
      <protection locked="0"/>
    </xf>
    <xf numFmtId="0" fontId="61" fillId="40" borderId="25" xfId="0" applyFont="1" applyFill="1" applyBorder="1" applyAlignment="1" applyProtection="1">
      <alignment horizontal="center"/>
      <protection locked="0"/>
    </xf>
    <xf numFmtId="0" fontId="61" fillId="40" borderId="37" xfId="0" applyFont="1" applyFill="1" applyBorder="1" applyAlignment="1" applyProtection="1">
      <alignment horizontal="center"/>
      <protection locked="0"/>
    </xf>
    <xf numFmtId="0" fontId="75" fillId="38" borderId="55" xfId="0" applyFont="1" applyFill="1" applyBorder="1" applyAlignment="1" applyProtection="1">
      <alignment wrapText="1"/>
    </xf>
    <xf numFmtId="0" fontId="75" fillId="38" borderId="90" xfId="0" applyFont="1" applyFill="1" applyBorder="1" applyProtection="1"/>
    <xf numFmtId="4" fontId="40" fillId="37" borderId="91" xfId="12" applyNumberFormat="1" applyFont="1" applyFill="1" applyBorder="1" applyAlignment="1" applyProtection="1">
      <alignment horizontal="center" vertical="center"/>
      <protection locked="0"/>
    </xf>
    <xf numFmtId="4" fontId="40" fillId="37" borderId="92" xfId="12" applyNumberFormat="1" applyFont="1" applyFill="1" applyBorder="1" applyAlignment="1" applyProtection="1">
      <alignment horizontal="center" vertical="center"/>
      <protection locked="0"/>
    </xf>
    <xf numFmtId="4" fontId="40" fillId="40" borderId="33" xfId="0" applyNumberFormat="1" applyFont="1" applyFill="1" applyBorder="1" applyProtection="1">
      <protection locked="0"/>
    </xf>
    <xf numFmtId="4" fontId="40" fillId="40" borderId="42" xfId="0" applyNumberFormat="1" applyFont="1" applyFill="1" applyBorder="1" applyProtection="1">
      <protection locked="0"/>
    </xf>
    <xf numFmtId="4" fontId="40" fillId="40" borderId="24" xfId="0" applyNumberFormat="1" applyFont="1" applyFill="1" applyBorder="1" applyProtection="1">
      <protection locked="0"/>
    </xf>
    <xf numFmtId="4" fontId="40" fillId="40" borderId="21" xfId="0" applyNumberFormat="1" applyFont="1" applyFill="1" applyBorder="1" applyProtection="1">
      <protection locked="0"/>
    </xf>
    <xf numFmtId="4" fontId="40" fillId="40" borderId="39" xfId="0" applyNumberFormat="1" applyFont="1" applyFill="1" applyBorder="1" applyProtection="1">
      <protection locked="0"/>
    </xf>
    <xf numFmtId="4" fontId="40" fillId="40" borderId="43" xfId="0" applyNumberFormat="1" applyFont="1" applyFill="1" applyBorder="1" applyProtection="1">
      <protection locked="0"/>
    </xf>
    <xf numFmtId="4" fontId="40" fillId="40" borderId="67" xfId="0" applyNumberFormat="1" applyFont="1" applyFill="1" applyBorder="1" applyProtection="1">
      <protection locked="0"/>
    </xf>
    <xf numFmtId="4" fontId="40" fillId="40" borderId="66" xfId="0" applyNumberFormat="1" applyFont="1" applyFill="1" applyBorder="1" applyProtection="1">
      <protection locked="0"/>
    </xf>
    <xf numFmtId="0" fontId="5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15" fontId="36" fillId="0" borderId="0" xfId="0" quotePrefix="1" applyNumberFormat="1" applyFont="1" applyBorder="1" applyAlignment="1">
      <alignment horizontal="left" vertical="center" wrapText="1"/>
    </xf>
    <xf numFmtId="15" fontId="36" fillId="0" borderId="0" xfId="0" applyNumberFormat="1" applyFont="1" applyBorder="1" applyAlignment="1">
      <alignment horizontal="left" vertical="center" wrapText="1"/>
    </xf>
    <xf numFmtId="0" fontId="36" fillId="0" borderId="0" xfId="0" quotePrefix="1" applyFont="1" applyBorder="1" applyAlignment="1">
      <alignment horizontal="left" vertical="top" wrapText="1"/>
    </xf>
    <xf numFmtId="0" fontId="36" fillId="0" borderId="0" xfId="0" applyFont="1" applyBorder="1" applyAlignment="1">
      <alignment vertical="top" wrapText="1"/>
    </xf>
    <xf numFmtId="15" fontId="36" fillId="0" borderId="0" xfId="0" quotePrefix="1" applyNumberFormat="1" applyFont="1" applyFill="1" applyBorder="1" applyAlignment="1">
      <alignment horizontal="left" vertical="top" wrapText="1"/>
    </xf>
    <xf numFmtId="15" fontId="64" fillId="0" borderId="0" xfId="0" quotePrefix="1" applyNumberFormat="1" applyFont="1" applyBorder="1" applyAlignment="1">
      <alignment horizontal="left" vertical="center" wrapText="1"/>
    </xf>
    <xf numFmtId="15" fontId="64" fillId="0" borderId="0" xfId="0" applyNumberFormat="1" applyFont="1" applyBorder="1" applyAlignment="1">
      <alignment horizontal="left" vertical="center" wrapText="1"/>
    </xf>
    <xf numFmtId="0" fontId="61" fillId="40" borderId="34" xfId="0" applyFont="1" applyFill="1" applyBorder="1" applyAlignment="1" applyProtection="1">
      <alignment horizontal="center"/>
      <protection locked="0"/>
    </xf>
    <xf numFmtId="0" fontId="61" fillId="40" borderId="45" xfId="0" applyFont="1" applyFill="1" applyBorder="1" applyAlignment="1" applyProtection="1">
      <alignment horizontal="center"/>
      <protection locked="0"/>
    </xf>
    <xf numFmtId="0" fontId="61" fillId="40" borderId="22" xfId="0" applyFont="1" applyFill="1" applyBorder="1" applyAlignment="1" applyProtection="1">
      <alignment horizontal="center"/>
      <protection locked="0"/>
    </xf>
    <xf numFmtId="0" fontId="61" fillId="40" borderId="47" xfId="0" applyFont="1" applyFill="1" applyBorder="1" applyAlignment="1" applyProtection="1">
      <alignment horizontal="center"/>
      <protection locked="0"/>
    </xf>
    <xf numFmtId="0" fontId="61" fillId="40" borderId="68" xfId="0" applyFont="1" applyFill="1" applyBorder="1" applyAlignment="1" applyProtection="1">
      <alignment horizontal="center"/>
      <protection locked="0"/>
    </xf>
    <xf numFmtId="0" fontId="61" fillId="40" borderId="69" xfId="0" applyFont="1" applyFill="1" applyBorder="1" applyAlignment="1" applyProtection="1">
      <alignment horizontal="center"/>
      <protection locked="0"/>
    </xf>
    <xf numFmtId="0" fontId="70" fillId="6" borderId="0" xfId="1" applyFont="1" applyFill="1" applyBorder="1" applyAlignment="1" applyProtection="1">
      <alignment horizontal="left" vertical="top" wrapText="1"/>
    </xf>
    <xf numFmtId="0" fontId="75" fillId="6" borderId="26" xfId="0" applyFont="1" applyFill="1" applyBorder="1" applyAlignment="1" applyProtection="1">
      <alignment horizontal="center" vertical="center" wrapText="1"/>
    </xf>
    <xf numFmtId="0" fontId="75" fillId="6" borderId="60" xfId="0" applyFont="1" applyFill="1" applyBorder="1" applyAlignment="1" applyProtection="1">
      <alignment horizontal="center"/>
    </xf>
    <xf numFmtId="0" fontId="75" fillId="6" borderId="61" xfId="0" applyFont="1" applyFill="1" applyBorder="1" applyAlignment="1" applyProtection="1">
      <alignment horizontal="center"/>
    </xf>
    <xf numFmtId="0" fontId="75" fillId="6" borderId="62" xfId="0" applyFont="1" applyFill="1" applyBorder="1" applyAlignment="1" applyProtection="1">
      <alignment horizontal="center"/>
    </xf>
    <xf numFmtId="0" fontId="61" fillId="40" borderId="40" xfId="0" applyFont="1" applyFill="1" applyBorder="1" applyAlignment="1" applyProtection="1">
      <alignment horizontal="center"/>
      <protection locked="0"/>
    </xf>
    <xf numFmtId="0" fontId="61" fillId="40" borderId="41" xfId="0" applyFont="1" applyFill="1" applyBorder="1" applyAlignment="1" applyProtection="1">
      <alignment horizontal="center"/>
      <protection locked="0"/>
    </xf>
    <xf numFmtId="0" fontId="59" fillId="6" borderId="29" xfId="0" applyFont="1" applyFill="1" applyBorder="1" applyAlignment="1" applyProtection="1">
      <alignment horizontal="center"/>
    </xf>
    <xf numFmtId="0" fontId="59" fillId="6" borderId="30" xfId="0" applyFont="1" applyFill="1" applyBorder="1" applyAlignment="1" applyProtection="1">
      <alignment horizontal="center"/>
    </xf>
    <xf numFmtId="0" fontId="59" fillId="6" borderId="27" xfId="0" applyFont="1" applyFill="1" applyBorder="1" applyAlignment="1" applyProtection="1">
      <alignment horizontal="center"/>
    </xf>
    <xf numFmtId="0" fontId="59" fillId="6" borderId="28" xfId="0" applyFont="1" applyFill="1" applyBorder="1" applyAlignment="1" applyProtection="1">
      <alignment horizontal="center"/>
    </xf>
    <xf numFmtId="0" fontId="59" fillId="6" borderId="5" xfId="0" applyFont="1" applyFill="1" applyBorder="1" applyAlignment="1" applyProtection="1">
      <alignment horizontal="center" wrapText="1"/>
    </xf>
    <xf numFmtId="0" fontId="59" fillId="6" borderId="6" xfId="0" applyFont="1" applyFill="1" applyBorder="1" applyAlignment="1" applyProtection="1">
      <alignment horizontal="center" wrapText="1"/>
    </xf>
    <xf numFmtId="0" fontId="75" fillId="6" borderId="27" xfId="0" applyFont="1" applyFill="1" applyBorder="1" applyAlignment="1" applyProtection="1">
      <alignment horizontal="center" vertical="center" wrapText="1"/>
    </xf>
    <xf numFmtId="0" fontId="75" fillId="6" borderId="28" xfId="0" applyFont="1" applyFill="1" applyBorder="1" applyAlignment="1" applyProtection="1">
      <alignment horizontal="center" vertical="center" wrapText="1"/>
    </xf>
    <xf numFmtId="0" fontId="75" fillId="6" borderId="29" xfId="0" applyFont="1" applyFill="1" applyBorder="1" applyAlignment="1" applyProtection="1">
      <alignment horizontal="center" vertical="center" wrapText="1"/>
    </xf>
    <xf numFmtId="0" fontId="75" fillId="6" borderId="30" xfId="0" applyFont="1" applyFill="1" applyBorder="1" applyAlignment="1" applyProtection="1">
      <alignment horizontal="center" vertical="center" wrapText="1"/>
    </xf>
    <xf numFmtId="0" fontId="61" fillId="40" borderId="35" xfId="0" applyFont="1" applyFill="1" applyBorder="1" applyAlignment="1" applyProtection="1">
      <alignment horizontal="center"/>
      <protection locked="0"/>
    </xf>
    <xf numFmtId="0" fontId="61" fillId="40" borderId="28" xfId="0" applyFont="1" applyFill="1" applyBorder="1" applyAlignment="1" applyProtection="1">
      <alignment horizontal="center"/>
      <protection locked="0"/>
    </xf>
    <xf numFmtId="0" fontId="61" fillId="40" borderId="25" xfId="0" applyFont="1" applyFill="1" applyBorder="1" applyAlignment="1" applyProtection="1">
      <alignment horizontal="center"/>
      <protection locked="0"/>
    </xf>
    <xf numFmtId="0" fontId="61" fillId="40" borderId="37" xfId="0" applyFont="1" applyFill="1" applyBorder="1" applyAlignment="1" applyProtection="1">
      <alignment horizontal="center"/>
      <protection locked="0"/>
    </xf>
    <xf numFmtId="0" fontId="59" fillId="6" borderId="76" xfId="0" applyFont="1" applyFill="1" applyBorder="1" applyAlignment="1" applyProtection="1">
      <alignment horizontal="center" wrapText="1"/>
    </xf>
    <xf numFmtId="0" fontId="59" fillId="6" borderId="20" xfId="0" applyFont="1" applyFill="1" applyBorder="1" applyAlignment="1" applyProtection="1">
      <alignment horizontal="center" wrapText="1"/>
    </xf>
    <xf numFmtId="0" fontId="59" fillId="6" borderId="86" xfId="0" applyFont="1" applyFill="1" applyBorder="1" applyAlignment="1" applyProtection="1">
      <alignment horizontal="center"/>
    </xf>
    <xf numFmtId="0" fontId="59" fillId="6" borderId="87" xfId="0" applyFont="1" applyFill="1" applyBorder="1" applyAlignment="1" applyProtection="1">
      <alignment horizontal="center"/>
    </xf>
    <xf numFmtId="0" fontId="59" fillId="6" borderId="88" xfId="0" applyFont="1" applyFill="1" applyBorder="1" applyAlignment="1" applyProtection="1">
      <alignment horizontal="center"/>
    </xf>
    <xf numFmtId="0" fontId="59" fillId="6" borderId="89" xfId="0" applyFont="1" applyFill="1" applyBorder="1" applyAlignment="1" applyProtection="1">
      <alignment horizontal="center"/>
    </xf>
  </cellXfs>
  <cellStyles count="145">
    <cellStyle name="20% - Énfasis1" xfId="79"/>
    <cellStyle name="20% - Énfasis2" xfId="81"/>
    <cellStyle name="20% - Énfasis3" xfId="78"/>
    <cellStyle name="20% - Énfasis4" xfId="82"/>
    <cellStyle name="20% - Énfasis5" xfId="83"/>
    <cellStyle name="20% - Énfasis6" xfId="84"/>
    <cellStyle name="40% - Énfasis1" xfId="85"/>
    <cellStyle name="40% - Énfasis2" xfId="86"/>
    <cellStyle name="40% - Énfasis3" xfId="87"/>
    <cellStyle name="40% - Énfasis4" xfId="88"/>
    <cellStyle name="40% - Énfasis5" xfId="89"/>
    <cellStyle name="40% - Énfasis6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Avertissement 2" xfId="58"/>
    <cellStyle name="Bad" xfId="144" builtinId="27"/>
    <cellStyle name="Buena" xfId="103"/>
    <cellStyle name="Cálculo" xfId="104"/>
    <cellStyle name="Celda de comprobación" xfId="105"/>
    <cellStyle name="Celda vinculada" xfId="106"/>
    <cellStyle name="checkExposure" xfId="2"/>
    <cellStyle name="checkLiq" xfId="3"/>
    <cellStyle name="Encabezado 4" xfId="107"/>
    <cellStyle name="Énfasis1" xfId="108"/>
    <cellStyle name="Énfasis2" xfId="109"/>
    <cellStyle name="Énfasis3" xfId="110"/>
    <cellStyle name="Énfasis4" xfId="111"/>
    <cellStyle name="Énfasis5" xfId="112"/>
    <cellStyle name="Énfasis6" xfId="113"/>
    <cellStyle name="Entrada" xfId="114"/>
    <cellStyle name="greyed" xfId="4"/>
    <cellStyle name="Heading 1" xfId="5"/>
    <cellStyle name="Heading 1 2" xfId="64"/>
    <cellStyle name="Heading 1 2 2" xfId="59"/>
    <cellStyle name="Heading 1 3" xfId="71"/>
    <cellStyle name="Heading 2" xfId="61" hidden="1"/>
    <cellStyle name="Heading 2" xfId="68" hidden="1"/>
    <cellStyle name="Heading 2" xfId="73"/>
    <cellStyle name="Heading 2 2" xfId="62"/>
    <cellStyle name="Heading 2 3" xfId="77"/>
    <cellStyle name="Heading 2 4" xfId="132" hidden="1"/>
    <cellStyle name="Heading 2 4" xfId="141" hidden="1"/>
    <cellStyle name="Heading 2 4" xfId="136"/>
    <cellStyle name="Heading 2 5" xfId="134" hidden="1"/>
    <cellStyle name="Heading 2 5" xfId="142" hidden="1"/>
    <cellStyle name="Heading 2 5" xfId="137"/>
    <cellStyle name="HeadingTable" xfId="6"/>
    <cellStyle name="HeadingTable 2" xfId="65"/>
    <cellStyle name="highlightExposure" xfId="7"/>
    <cellStyle name="highlightPD" xfId="8"/>
    <cellStyle name="highlightPercentage" xfId="9"/>
    <cellStyle name="highlightText" xfId="10"/>
    <cellStyle name="Hyperlink" xfId="143" builtinId="8"/>
    <cellStyle name="Incorrecto" xfId="116"/>
    <cellStyle name="inputDate" xfId="11"/>
    <cellStyle name="inputExposure" xfId="12"/>
    <cellStyle name="inputMaturity" xfId="13"/>
    <cellStyle name="inputParameterE" xfId="14"/>
    <cellStyle name="inputPD" xfId="15"/>
    <cellStyle name="inputPercentage" xfId="16"/>
    <cellStyle name="inputPercentageL" xfId="17"/>
    <cellStyle name="inputPercentageS" xfId="18"/>
    <cellStyle name="inputSelection" xfId="19"/>
    <cellStyle name="inputText" xfId="20"/>
    <cellStyle name="Lien hypertexte 2" xfId="115"/>
    <cellStyle name="Millares 2" xfId="117"/>
    <cellStyle name="Normal" xfId="0" builtinId="0"/>
    <cellStyle name="Normal 2" xfId="72"/>
    <cellStyle name="Normal 2 2" xfId="74"/>
    <cellStyle name="Normal 2 2 2" xfId="75"/>
    <cellStyle name="Normal 2_~0149226" xfId="119"/>
    <cellStyle name="Normal 3" xfId="1"/>
    <cellStyle name="Normal 3 2" xfId="120"/>
    <cellStyle name="Normal 3 3" xfId="135"/>
    <cellStyle name="Normal 4" xfId="80"/>
    <cellStyle name="Normal 4 2" xfId="138"/>
    <cellStyle name="Normal 5" xfId="118"/>
    <cellStyle name="Normal 5 2" xfId="139"/>
    <cellStyle name="Normal 6" xfId="131"/>
    <cellStyle name="Normal 6 2" xfId="140"/>
    <cellStyle name="Normal 7" xfId="130"/>
    <cellStyle name="Normal 8" xfId="133"/>
    <cellStyle name="Notas" xfId="121"/>
    <cellStyle name="optionalDate" xfId="60"/>
    <cellStyle name="optionalExposure" xfId="21"/>
    <cellStyle name="optionalMaturity" xfId="22"/>
    <cellStyle name="optionalPD" xfId="23"/>
    <cellStyle name="optionalPercentage" xfId="24"/>
    <cellStyle name="optionalPercentageL" xfId="25"/>
    <cellStyle name="optionalPercentageS" xfId="26"/>
    <cellStyle name="optionalSelection" xfId="27"/>
    <cellStyle name="optionalText" xfId="28"/>
    <cellStyle name="Percent 2" xfId="70"/>
    <cellStyle name="reviseExposure" xfId="29"/>
    <cellStyle name="Salida" xfId="122"/>
    <cellStyle name="showCheck" xfId="30"/>
    <cellStyle name="showExposure" xfId="31"/>
    <cellStyle name="showExposure 2" xfId="66"/>
    <cellStyle name="showParameterE" xfId="32"/>
    <cellStyle name="showParameterS" xfId="33"/>
    <cellStyle name="showPD" xfId="34"/>
    <cellStyle name="showPercentage" xfId="35"/>
    <cellStyle name="showSelection" xfId="36"/>
    <cellStyle name="showSelection 2" xfId="67"/>
    <cellStyle name="Standard 2" xfId="69"/>
    <cellStyle name="sup2Date" xfId="37"/>
    <cellStyle name="sup2Int" xfId="38"/>
    <cellStyle name="sup2ParameterE" xfId="39"/>
    <cellStyle name="sup2Percentage" xfId="40"/>
    <cellStyle name="sup2PercentageL" xfId="41"/>
    <cellStyle name="sup2PercentageM" xfId="42"/>
    <cellStyle name="sup2Selection" xfId="43"/>
    <cellStyle name="sup2Text" xfId="44"/>
    <cellStyle name="sup3ParameterE" xfId="45"/>
    <cellStyle name="sup3Percentage" xfId="46"/>
    <cellStyle name="supDate" xfId="47"/>
    <cellStyle name="supFloat" xfId="48"/>
    <cellStyle name="supInt" xfId="49"/>
    <cellStyle name="supParameterE" xfId="50"/>
    <cellStyle name="supParameterS" xfId="51"/>
    <cellStyle name="supPD" xfId="52"/>
    <cellStyle name="supPercentage" xfId="53"/>
    <cellStyle name="supPercentageL" xfId="54"/>
    <cellStyle name="supPercentageM" xfId="55"/>
    <cellStyle name="supPercentageM 3" xfId="63"/>
    <cellStyle name="supSelection" xfId="56"/>
    <cellStyle name="supText" xfId="57"/>
    <cellStyle name="Texto de advertencia" xfId="123"/>
    <cellStyle name="Texto explicativo" xfId="124"/>
    <cellStyle name="Título" xfId="125"/>
    <cellStyle name="Título 1" xfId="126"/>
    <cellStyle name="Título 2" xfId="127"/>
    <cellStyle name="Título 3" xfId="128"/>
    <cellStyle name="Total 2" xfId="129"/>
    <cellStyle name="Warning Text 2" xfId="76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8E3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1</xdr:col>
      <xdr:colOff>1625865</xdr:colOff>
      <xdr:row>4</xdr:row>
      <xdr:rowOff>97971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57175"/>
          <a:ext cx="1597290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1</xdr:col>
      <xdr:colOff>1597290</xdr:colOff>
      <xdr:row>4</xdr:row>
      <xdr:rowOff>2721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42875"/>
          <a:ext cx="1597290" cy="621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</xdr:colOff>
      <xdr:row>1</xdr:row>
      <xdr:rowOff>0</xdr:rowOff>
    </xdr:from>
    <xdr:to>
      <xdr:col>1</xdr:col>
      <xdr:colOff>1638565</xdr:colOff>
      <xdr:row>4</xdr:row>
      <xdr:rowOff>47171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190500"/>
          <a:ext cx="1578240" cy="61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J37"/>
  <sheetViews>
    <sheetView showGridLines="0" tabSelected="1" topLeftCell="A16" zoomScaleNormal="100" zoomScaleSheetLayoutView="100" workbookViewId="0">
      <selection activeCell="B15" sqref="B15:C15"/>
    </sheetView>
  </sheetViews>
  <sheetFormatPr defaultColWidth="9.140625" defaultRowHeight="15" x14ac:dyDescent="0.25"/>
  <cols>
    <col min="1" max="1" width="6.5703125" style="6" customWidth="1"/>
    <col min="2" max="2" width="28.140625" style="6" customWidth="1"/>
    <col min="3" max="3" width="78.85546875" style="6" customWidth="1"/>
    <col min="4" max="4" width="15.5703125" style="6" customWidth="1"/>
    <col min="5" max="5" width="30.28515625" style="6" customWidth="1"/>
    <col min="6" max="16384" width="9.140625" style="6"/>
  </cols>
  <sheetData>
    <row r="2" spans="2:4" ht="16.5" customHeight="1" x14ac:dyDescent="0.25">
      <c r="C2" s="187"/>
      <c r="D2" s="187"/>
    </row>
    <row r="3" spans="2:4" x14ac:dyDescent="0.25">
      <c r="C3" s="187"/>
      <c r="D3" s="187"/>
    </row>
    <row r="4" spans="2:4" ht="15" customHeight="1" x14ac:dyDescent="0.25">
      <c r="C4" s="187"/>
      <c r="D4" s="187"/>
    </row>
    <row r="5" spans="2:4" ht="21.75" customHeight="1" x14ac:dyDescent="0.25"/>
    <row r="6" spans="2:4" s="3" customFormat="1" ht="21" x14ac:dyDescent="0.35">
      <c r="B6" s="18" t="s">
        <v>70</v>
      </c>
      <c r="C6" s="194"/>
      <c r="D6" s="195"/>
    </row>
    <row r="7" spans="2:4" s="4" customFormat="1" x14ac:dyDescent="0.25">
      <c r="B7" s="19" t="s">
        <v>71</v>
      </c>
      <c r="C7" s="19" t="s">
        <v>72</v>
      </c>
    </row>
    <row r="8" spans="2:4" s="4" customFormat="1" ht="16.5" customHeight="1" x14ac:dyDescent="0.25">
      <c r="B8" s="59" t="s">
        <v>39</v>
      </c>
      <c r="C8" s="5" t="s">
        <v>213</v>
      </c>
    </row>
    <row r="9" spans="2:4" ht="19.5" customHeight="1" x14ac:dyDescent="0.25">
      <c r="B9" s="59" t="s">
        <v>109</v>
      </c>
      <c r="C9" s="5" t="s">
        <v>214</v>
      </c>
    </row>
    <row r="10" spans="2:4" x14ac:dyDescent="0.25">
      <c r="B10" s="53"/>
      <c r="C10" s="7"/>
    </row>
    <row r="11" spans="2:4" ht="21" x14ac:dyDescent="0.35">
      <c r="B11" s="18" t="s">
        <v>73</v>
      </c>
    </row>
    <row r="12" spans="2:4" ht="13.5" customHeight="1" x14ac:dyDescent="0.35">
      <c r="B12" s="2"/>
    </row>
    <row r="13" spans="2:4" x14ac:dyDescent="0.25">
      <c r="B13" s="20" t="s">
        <v>104</v>
      </c>
      <c r="C13" s="38"/>
    </row>
    <row r="14" spans="2:4" s="7" customFormat="1" ht="33.75" customHeight="1" x14ac:dyDescent="0.25">
      <c r="B14" s="191" t="s">
        <v>230</v>
      </c>
      <c r="C14" s="191"/>
    </row>
    <row r="15" spans="2:4" s="7" customFormat="1" ht="31.5" customHeight="1" x14ac:dyDescent="0.25">
      <c r="B15" s="191" t="s">
        <v>229</v>
      </c>
      <c r="C15" s="191"/>
      <c r="D15" s="8"/>
    </row>
    <row r="16" spans="2:4" s="7" customFormat="1" ht="16.5" customHeight="1" x14ac:dyDescent="0.25">
      <c r="B16" s="9"/>
      <c r="C16" s="8"/>
      <c r="D16" s="8"/>
    </row>
    <row r="17" spans="2:10" s="7" customFormat="1" ht="18" customHeight="1" x14ac:dyDescent="0.25">
      <c r="B17" s="20" t="s">
        <v>74</v>
      </c>
      <c r="C17" s="8"/>
      <c r="D17" s="8"/>
    </row>
    <row r="18" spans="2:10" s="7" customFormat="1" ht="34.5" customHeight="1" x14ac:dyDescent="0.25">
      <c r="B18" s="192" t="s">
        <v>105</v>
      </c>
      <c r="C18" s="192"/>
      <c r="D18" s="8"/>
    </row>
    <row r="19" spans="2:10" s="7" customFormat="1" ht="15" customHeight="1" x14ac:dyDescent="0.25">
      <c r="B19" s="10"/>
      <c r="C19" s="8"/>
      <c r="D19" s="8"/>
    </row>
    <row r="20" spans="2:10" s="7" customFormat="1" ht="16.5" customHeight="1" x14ac:dyDescent="0.35">
      <c r="B20" s="20" t="s">
        <v>34</v>
      </c>
      <c r="E20" s="3"/>
    </row>
    <row r="21" spans="2:10" s="7" customFormat="1" ht="13.5" customHeight="1" x14ac:dyDescent="0.25">
      <c r="B21" s="189" t="s">
        <v>110</v>
      </c>
      <c r="C21" s="190"/>
    </row>
    <row r="22" spans="2:10" s="7" customFormat="1" ht="33" customHeight="1" x14ac:dyDescent="0.25">
      <c r="B22" s="193" t="s">
        <v>211</v>
      </c>
      <c r="C22" s="193"/>
    </row>
    <row r="23" spans="2:10" s="7" customFormat="1" ht="13.5" customHeight="1" x14ac:dyDescent="0.25">
      <c r="B23" s="11"/>
      <c r="C23" s="60"/>
    </row>
    <row r="24" spans="2:10" x14ac:dyDescent="0.25">
      <c r="B24" s="20" t="s">
        <v>75</v>
      </c>
    </row>
    <row r="25" spans="2:10" ht="32.25" customHeight="1" x14ac:dyDescent="0.25">
      <c r="B25" s="188" t="s">
        <v>107</v>
      </c>
      <c r="C25" s="188"/>
      <c r="D25" s="7"/>
    </row>
    <row r="26" spans="2:10" ht="15" customHeight="1" x14ac:dyDescent="0.25">
      <c r="B26" s="12"/>
      <c r="C26" s="7"/>
      <c r="D26" s="7"/>
    </row>
    <row r="27" spans="2:10" ht="15" customHeight="1" x14ac:dyDescent="0.25">
      <c r="C27" s="13"/>
      <c r="D27" s="7"/>
      <c r="H27" s="14"/>
      <c r="I27" s="12"/>
      <c r="J27" s="12"/>
    </row>
    <row r="28" spans="2:10" s="3" customFormat="1" ht="21" x14ac:dyDescent="0.35">
      <c r="B28" s="18" t="s">
        <v>76</v>
      </c>
    </row>
    <row r="29" spans="2:10" s="3" customFormat="1" ht="21" x14ac:dyDescent="0.35">
      <c r="B29" s="15" t="s">
        <v>77</v>
      </c>
    </row>
    <row r="30" spans="2:10" x14ac:dyDescent="0.25">
      <c r="B30" s="19" t="s">
        <v>78</v>
      </c>
    </row>
    <row r="31" spans="2:10" x14ac:dyDescent="0.25">
      <c r="B31" s="16" t="s">
        <v>79</v>
      </c>
    </row>
    <row r="32" spans="2:10" x14ac:dyDescent="0.25">
      <c r="B32" s="17" t="s">
        <v>92</v>
      </c>
    </row>
    <row r="33" spans="2:2" x14ac:dyDescent="0.25">
      <c r="B33" s="13"/>
    </row>
    <row r="34" spans="2:2" x14ac:dyDescent="0.25">
      <c r="B34" s="13" t="s">
        <v>103</v>
      </c>
    </row>
    <row r="36" spans="2:2" ht="21" x14ac:dyDescent="0.35">
      <c r="B36" s="18" t="s">
        <v>80</v>
      </c>
    </row>
    <row r="37" spans="2:2" x14ac:dyDescent="0.25">
      <c r="B37" s="160">
        <v>42950</v>
      </c>
    </row>
  </sheetData>
  <sheetProtection password="F3A7" sheet="1" objects="1" scenarios="1"/>
  <mergeCells count="8">
    <mergeCell ref="C2:D4"/>
    <mergeCell ref="B25:C25"/>
    <mergeCell ref="B21:C21"/>
    <mergeCell ref="B15:C15"/>
    <mergeCell ref="B18:C18"/>
    <mergeCell ref="B22:C22"/>
    <mergeCell ref="C6:D6"/>
    <mergeCell ref="B14:C14"/>
  </mergeCells>
  <hyperlinks>
    <hyperlink ref="B17" location="Guidelines!B19" display="Scope of consolidation"/>
    <hyperlink ref="B8" location="General_Information!A1" display="General Information"/>
    <hyperlink ref="B9" location="Quantitative_Information!A1" display="Quantitative Information"/>
  </hyperlinks>
  <pageMargins left="0.7" right="0.7" top="0.75" bottom="0.75" header="0.3" footer="0.3"/>
  <pageSetup paperSize="9" orientation="landscape" r:id="rId1"/>
  <headerFooter>
    <oddHeader>&amp;L&amp;9EBA data collection exercise on the revision of prudential framework for investment firms.
Template for MiFID investment firms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7"/>
  <sheetViews>
    <sheetView showGridLines="0" zoomScale="85" zoomScaleNormal="85" zoomScaleSheetLayoutView="100" zoomScalePageLayoutView="70" workbookViewId="0">
      <selection activeCell="B18" sqref="B18"/>
    </sheetView>
  </sheetViews>
  <sheetFormatPr defaultColWidth="11.42578125" defaultRowHeight="15" outlineLevelRow="1" x14ac:dyDescent="0.25"/>
  <cols>
    <col min="1" max="1" width="7.7109375" style="23" customWidth="1"/>
    <col min="2" max="2" width="90.7109375" style="23" customWidth="1"/>
    <col min="3" max="3" width="24" style="23" customWidth="1"/>
    <col min="4" max="4" width="32" style="23" customWidth="1"/>
    <col min="5" max="5" width="43.5703125" style="142" customWidth="1"/>
    <col min="6" max="6" width="11.42578125" style="26"/>
    <col min="7" max="16384" width="11.42578125" style="23"/>
  </cols>
  <sheetData>
    <row r="3" spans="1:6" x14ac:dyDescent="0.25">
      <c r="B3" s="141"/>
    </row>
    <row r="4" spans="1:6" x14ac:dyDescent="0.25">
      <c r="C4" s="37"/>
    </row>
    <row r="5" spans="1:6" x14ac:dyDescent="0.25">
      <c r="C5" s="24"/>
    </row>
    <row r="6" spans="1:6" ht="28.5" x14ac:dyDescent="0.25">
      <c r="B6" s="22" t="s">
        <v>86</v>
      </c>
      <c r="C6" s="24"/>
    </row>
    <row r="8" spans="1:6" ht="18.75" x14ac:dyDescent="0.3">
      <c r="A8" s="25" t="s">
        <v>35</v>
      </c>
      <c r="B8" s="21" t="s">
        <v>54</v>
      </c>
      <c r="C8" s="26"/>
      <c r="E8" s="23"/>
      <c r="F8" s="23"/>
    </row>
    <row r="9" spans="1:6" ht="18.75" x14ac:dyDescent="0.3">
      <c r="A9" s="52"/>
      <c r="B9" s="21"/>
      <c r="C9" s="137" t="s">
        <v>88</v>
      </c>
      <c r="D9" s="137" t="s">
        <v>90</v>
      </c>
      <c r="E9" s="137" t="s">
        <v>87</v>
      </c>
    </row>
    <row r="10" spans="1:6" x14ac:dyDescent="0.25">
      <c r="A10" s="36" t="s">
        <v>58</v>
      </c>
      <c r="B10" s="128" t="s">
        <v>68</v>
      </c>
      <c r="C10" s="81"/>
      <c r="D10" s="139" t="str">
        <f>IF(ISNONTEXT(C10),"Please enter a name","")</f>
        <v>Please enter a name</v>
      </c>
      <c r="E10" s="96"/>
      <c r="F10" s="23"/>
    </row>
    <row r="11" spans="1:6" x14ac:dyDescent="0.25">
      <c r="A11" s="36" t="s">
        <v>59</v>
      </c>
      <c r="B11" s="86" t="s">
        <v>203</v>
      </c>
      <c r="C11" s="83" t="s">
        <v>89</v>
      </c>
      <c r="D11" s="140" t="str">
        <f>IF(C11="&lt;select&gt;","Please select from drop-down menu","")</f>
        <v>Please select from drop-down menu</v>
      </c>
      <c r="E11" s="97"/>
      <c r="F11" s="23"/>
    </row>
    <row r="14" spans="1:6" ht="18.75" x14ac:dyDescent="0.3">
      <c r="A14" s="25" t="s">
        <v>36</v>
      </c>
      <c r="B14" s="21" t="s">
        <v>57</v>
      </c>
      <c r="C14" s="26"/>
      <c r="E14" s="23"/>
      <c r="F14" s="23"/>
    </row>
    <row r="15" spans="1:6" x14ac:dyDescent="0.25">
      <c r="C15" s="137" t="s">
        <v>88</v>
      </c>
      <c r="D15" s="137" t="s">
        <v>90</v>
      </c>
      <c r="E15" s="137" t="s">
        <v>87</v>
      </c>
    </row>
    <row r="16" spans="1:6" x14ac:dyDescent="0.25">
      <c r="A16" s="36" t="s">
        <v>60</v>
      </c>
      <c r="B16" s="85" t="s">
        <v>32</v>
      </c>
      <c r="C16" s="81" t="s">
        <v>89</v>
      </c>
      <c r="D16" s="139" t="str">
        <f t="shared" ref="D16:D17" si="0">IF(C16="&lt;select&gt;","Please select from drop-down menu","")</f>
        <v>Please select from drop-down menu</v>
      </c>
      <c r="E16" s="96"/>
    </row>
    <row r="17" spans="1:6" x14ac:dyDescent="0.25">
      <c r="A17" s="36" t="s">
        <v>61</v>
      </c>
      <c r="B17" s="98" t="s">
        <v>33</v>
      </c>
      <c r="C17" s="89" t="s">
        <v>89</v>
      </c>
      <c r="D17" s="143" t="str">
        <f t="shared" si="0"/>
        <v>Please select from drop-down menu</v>
      </c>
      <c r="E17" s="99"/>
    </row>
    <row r="18" spans="1:6" x14ac:dyDescent="0.25">
      <c r="A18" s="36" t="s">
        <v>62</v>
      </c>
      <c r="B18" s="90" t="s">
        <v>217</v>
      </c>
      <c r="C18" s="100">
        <v>42369</v>
      </c>
      <c r="D18" s="144" t="str">
        <f t="shared" ref="D18:D20" si="1">IF(C18="&lt;select&gt;","Please select using the drop-down menu","")</f>
        <v/>
      </c>
      <c r="E18" s="99"/>
    </row>
    <row r="19" spans="1:6" x14ac:dyDescent="0.25">
      <c r="A19" s="36" t="s">
        <v>63</v>
      </c>
      <c r="B19" s="90" t="s">
        <v>218</v>
      </c>
      <c r="C19" s="100">
        <v>42735</v>
      </c>
      <c r="D19" s="144"/>
      <c r="E19" s="99"/>
    </row>
    <row r="20" spans="1:6" ht="16.5" customHeight="1" x14ac:dyDescent="0.25">
      <c r="A20" s="36" t="s">
        <v>127</v>
      </c>
      <c r="B20" s="91" t="s">
        <v>219</v>
      </c>
      <c r="C20" s="83" t="s">
        <v>69</v>
      </c>
      <c r="D20" s="145" t="str">
        <f t="shared" si="1"/>
        <v/>
      </c>
      <c r="E20" s="97"/>
    </row>
    <row r="21" spans="1:6" x14ac:dyDescent="0.25">
      <c r="B21" s="146"/>
      <c r="E21" s="23"/>
    </row>
    <row r="22" spans="1:6" x14ac:dyDescent="0.25">
      <c r="A22" s="126"/>
      <c r="B22" s="146"/>
      <c r="E22" s="23"/>
    </row>
    <row r="23" spans="1:6" ht="18.75" x14ac:dyDescent="0.3">
      <c r="A23" s="125" t="s">
        <v>37</v>
      </c>
      <c r="B23" s="21" t="s">
        <v>210</v>
      </c>
      <c r="E23" s="23"/>
    </row>
    <row r="24" spans="1:6" ht="18.75" x14ac:dyDescent="0.3">
      <c r="A24" s="125"/>
      <c r="B24" s="21"/>
      <c r="C24" s="137" t="s">
        <v>88</v>
      </c>
      <c r="D24" s="137" t="s">
        <v>90</v>
      </c>
      <c r="E24" s="137" t="s">
        <v>87</v>
      </c>
    </row>
    <row r="25" spans="1:6" ht="17.25" customHeight="1" x14ac:dyDescent="0.25">
      <c r="A25" s="127" t="s">
        <v>64</v>
      </c>
      <c r="B25" s="128" t="s">
        <v>172</v>
      </c>
      <c r="C25" s="147"/>
      <c r="D25" s="147"/>
      <c r="E25" s="148"/>
      <c r="F25" s="23"/>
    </row>
    <row r="26" spans="1:6" outlineLevel="1" x14ac:dyDescent="0.25">
      <c r="A26" s="124" t="s">
        <v>173</v>
      </c>
      <c r="B26" s="129" t="s">
        <v>174</v>
      </c>
      <c r="C26" s="109" t="s">
        <v>89</v>
      </c>
      <c r="D26" s="149" t="str">
        <f>IF(C26="&lt;select&gt;","Please select from drop-down menu","")</f>
        <v>Please select from drop-down menu</v>
      </c>
      <c r="E26" s="130"/>
      <c r="F26" s="23"/>
    </row>
    <row r="27" spans="1:6" outlineLevel="1" x14ac:dyDescent="0.25">
      <c r="A27" s="124" t="s">
        <v>175</v>
      </c>
      <c r="B27" s="129" t="s">
        <v>176</v>
      </c>
      <c r="C27" s="109" t="s">
        <v>89</v>
      </c>
      <c r="D27" s="149" t="str">
        <f t="shared" ref="D27:D37" si="2">IF(C27="&lt;select&gt;","Please select from drop-down menu","")</f>
        <v>Please select from drop-down menu</v>
      </c>
      <c r="E27" s="130"/>
      <c r="F27" s="23"/>
    </row>
    <row r="28" spans="1:6" outlineLevel="1" x14ac:dyDescent="0.25">
      <c r="A28" s="124" t="s">
        <v>177</v>
      </c>
      <c r="B28" s="129" t="s">
        <v>178</v>
      </c>
      <c r="C28" s="109" t="s">
        <v>89</v>
      </c>
      <c r="D28" s="149" t="str">
        <f t="shared" si="2"/>
        <v>Please select from drop-down menu</v>
      </c>
      <c r="E28" s="130"/>
      <c r="F28" s="23"/>
    </row>
    <row r="29" spans="1:6" outlineLevel="1" x14ac:dyDescent="0.25">
      <c r="A29" s="124" t="s">
        <v>179</v>
      </c>
      <c r="B29" s="129" t="s">
        <v>180</v>
      </c>
      <c r="C29" s="109" t="s">
        <v>89</v>
      </c>
      <c r="D29" s="149" t="str">
        <f t="shared" si="2"/>
        <v>Please select from drop-down menu</v>
      </c>
      <c r="E29" s="130"/>
      <c r="F29" s="23"/>
    </row>
    <row r="30" spans="1:6" outlineLevel="1" x14ac:dyDescent="0.25">
      <c r="A30" s="124" t="s">
        <v>181</v>
      </c>
      <c r="B30" s="129" t="s">
        <v>182</v>
      </c>
      <c r="C30" s="109" t="s">
        <v>89</v>
      </c>
      <c r="D30" s="149" t="str">
        <f t="shared" si="2"/>
        <v>Please select from drop-down menu</v>
      </c>
      <c r="E30" s="130"/>
      <c r="F30" s="23"/>
    </row>
    <row r="31" spans="1:6" ht="14.25" customHeight="1" outlineLevel="1" x14ac:dyDescent="0.25">
      <c r="A31" s="124" t="s">
        <v>183</v>
      </c>
      <c r="B31" s="129" t="s">
        <v>184</v>
      </c>
      <c r="C31" s="109" t="s">
        <v>89</v>
      </c>
      <c r="D31" s="149" t="str">
        <f t="shared" si="2"/>
        <v>Please select from drop-down menu</v>
      </c>
      <c r="E31" s="130"/>
      <c r="F31" s="23"/>
    </row>
    <row r="32" spans="1:6" outlineLevel="1" x14ac:dyDescent="0.25">
      <c r="A32" s="124" t="s">
        <v>185</v>
      </c>
      <c r="B32" s="129" t="s">
        <v>186</v>
      </c>
      <c r="C32" s="109" t="s">
        <v>89</v>
      </c>
      <c r="D32" s="149" t="str">
        <f t="shared" si="2"/>
        <v>Please select from drop-down menu</v>
      </c>
      <c r="E32" s="130"/>
      <c r="F32" s="23"/>
    </row>
    <row r="33" spans="1:6" outlineLevel="1" x14ac:dyDescent="0.25">
      <c r="A33" s="124" t="s">
        <v>187</v>
      </c>
      <c r="B33" s="129" t="s">
        <v>188</v>
      </c>
      <c r="C33" s="109" t="s">
        <v>89</v>
      </c>
      <c r="D33" s="149" t="str">
        <f t="shared" si="2"/>
        <v>Please select from drop-down menu</v>
      </c>
      <c r="E33" s="130"/>
      <c r="F33" s="23"/>
    </row>
    <row r="34" spans="1:6" x14ac:dyDescent="0.25">
      <c r="A34" s="124" t="s">
        <v>65</v>
      </c>
      <c r="B34" s="131" t="s">
        <v>189</v>
      </c>
      <c r="C34" s="150"/>
      <c r="D34" s="150"/>
      <c r="E34" s="151"/>
      <c r="F34" s="23"/>
    </row>
    <row r="35" spans="1:6" outlineLevel="1" x14ac:dyDescent="0.25">
      <c r="A35" s="124" t="s">
        <v>166</v>
      </c>
      <c r="B35" s="129" t="s">
        <v>190</v>
      </c>
      <c r="C35" s="109" t="s">
        <v>89</v>
      </c>
      <c r="D35" s="149" t="str">
        <f t="shared" si="2"/>
        <v>Please select from drop-down menu</v>
      </c>
      <c r="E35" s="130"/>
      <c r="F35" s="23"/>
    </row>
    <row r="36" spans="1:6" outlineLevel="1" x14ac:dyDescent="0.25">
      <c r="A36" s="124" t="s">
        <v>167</v>
      </c>
      <c r="B36" s="129" t="s">
        <v>192</v>
      </c>
      <c r="C36" s="109" t="s">
        <v>89</v>
      </c>
      <c r="D36" s="149" t="str">
        <f t="shared" ref="D36" si="3">IF(C36="&lt;select&gt;","Please select from drop-down menu","")</f>
        <v>Please select from drop-down menu</v>
      </c>
      <c r="E36" s="130"/>
      <c r="F36" s="23"/>
    </row>
    <row r="37" spans="1:6" ht="17.25" customHeight="1" x14ac:dyDescent="0.25">
      <c r="A37" s="124" t="s">
        <v>191</v>
      </c>
      <c r="B37" s="132" t="s">
        <v>198</v>
      </c>
      <c r="C37" s="133" t="s">
        <v>89</v>
      </c>
      <c r="D37" s="152" t="str">
        <f t="shared" si="2"/>
        <v>Please select from drop-down menu</v>
      </c>
      <c r="E37" s="134"/>
      <c r="F37" s="23"/>
    </row>
  </sheetData>
  <sheetProtection password="F3A7" sheet="1" objects="1" scenarios="1"/>
  <conditionalFormatting sqref="D10">
    <cfRule type="containsText" dxfId="27" priority="38" operator="containsText" text="Please enter a name">
      <formula>NOT(ISERROR(SEARCH("Please enter a name",D10)))</formula>
    </cfRule>
  </conditionalFormatting>
  <conditionalFormatting sqref="D11">
    <cfRule type="containsText" dxfId="26" priority="37" operator="containsText" text="Please select from drop-down menu">
      <formula>NOT(ISERROR(SEARCH("Please select from drop-down menu",D11)))</formula>
    </cfRule>
  </conditionalFormatting>
  <conditionalFormatting sqref="D18:D20">
    <cfRule type="containsText" dxfId="25" priority="26" operator="containsText" text="Please select using the drop-down menu">
      <formula>NOT(ISERROR(SEARCH("Please select using the drop-down menu",D18)))</formula>
    </cfRule>
  </conditionalFormatting>
  <conditionalFormatting sqref="D16:D17">
    <cfRule type="containsText" dxfId="24" priority="22" operator="containsText" text="Please select from drop-down menu">
      <formula>NOT(ISERROR(SEARCH("Please select from drop-down menu",D16)))</formula>
    </cfRule>
  </conditionalFormatting>
  <conditionalFormatting sqref="D26:D33">
    <cfRule type="containsText" dxfId="23" priority="2" operator="containsText" text="Please select from drop-down menu">
      <formula>NOT(ISERROR(SEARCH("Please select from drop-down menu",D26)))</formula>
    </cfRule>
  </conditionalFormatting>
  <conditionalFormatting sqref="D35 D37">
    <cfRule type="containsText" dxfId="22" priority="3" operator="containsText" text="Please select from drop-down menu">
      <formula>NOT(ISERROR(SEARCH("Please select from drop-down menu",D35)))</formula>
    </cfRule>
  </conditionalFormatting>
  <conditionalFormatting sqref="D36">
    <cfRule type="containsText" dxfId="21" priority="1" operator="containsText" text="Please select from drop-down menu">
      <formula>NOT(ISERROR(SEARCH("Please select from drop-down menu",D36)))</formula>
    </cfRule>
  </conditionalFormatting>
  <hyperlinks>
    <hyperlink ref="B20" location="Scope_of_consolidation" display="Consolidation "/>
  </hyperlinks>
  <pageMargins left="0.7" right="0.7" top="0.75" bottom="0.75" header="0.3" footer="0.3"/>
  <pageSetup paperSize="9" scale="67" orientation="landscape" r:id="rId1"/>
  <headerFooter scaleWithDoc="0" alignWithMargins="0">
    <oddHeader>&amp;L&amp;9EBA data collection exercise on the revision of prudential framework for investment firms.
Template for MiFID investment firms</oddHeader>
  </headerFooter>
  <ignoredErrors>
    <ignoredError sqref="D20 D1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Settings!$B$4:$B$35</xm:f>
          </x14:formula1>
          <xm:sqref>C11</xm:sqref>
        </x14:dataValidation>
        <x14:dataValidation type="list" allowBlank="1" showInputMessage="1" showErrorMessage="1">
          <x14:formula1>
            <xm:f>Settings!$D$4:$D$17</xm:f>
          </x14:formula1>
          <xm:sqref>C16</xm:sqref>
        </x14:dataValidation>
        <x14:dataValidation type="list" allowBlank="1" showInputMessage="1" showErrorMessage="1">
          <x14:formula1>
            <xm:f>Settings!$C$4:$C$7</xm:f>
          </x14:formula1>
          <xm:sqref>C17</xm:sqref>
        </x14:dataValidation>
        <x14:dataValidation type="list" allowBlank="1" showInputMessage="1" showErrorMessage="1">
          <x14:formula1>
            <xm:f>Settings!$A$4:$A$6</xm:f>
          </x14:formula1>
          <xm:sqref>C35:C37 C26:C33</xm:sqref>
        </x14:dataValidation>
        <x14:dataValidation type="list" allowBlank="1" showInputMessage="1" showErrorMessage="1">
          <x14:formula1>
            <xm:f>Settings!$E$5:$E$6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S88"/>
  <sheetViews>
    <sheetView showGridLines="0" showWhiteSpace="0" topLeftCell="A10" zoomScale="85" zoomScaleNormal="85" zoomScaleSheetLayoutView="90" workbookViewId="0">
      <selection activeCell="F29" sqref="F29"/>
    </sheetView>
  </sheetViews>
  <sheetFormatPr defaultColWidth="11.42578125" defaultRowHeight="15" outlineLevelRow="1" x14ac:dyDescent="0.25"/>
  <cols>
    <col min="1" max="1" width="8.28515625" style="26" customWidth="1"/>
    <col min="2" max="2" width="75.42578125" style="26" customWidth="1"/>
    <col min="3" max="3" width="18.42578125" style="26" customWidth="1"/>
    <col min="4" max="4" width="17.85546875" style="26" customWidth="1"/>
    <col min="5" max="5" width="16.5703125" style="26" customWidth="1"/>
    <col min="6" max="6" width="15.85546875" style="26" customWidth="1"/>
    <col min="7" max="7" width="17.140625" style="26" customWidth="1"/>
    <col min="8" max="8" width="15.42578125" style="26" customWidth="1"/>
    <col min="9" max="9" width="16" style="26" customWidth="1"/>
    <col min="10" max="10" width="16.7109375" style="26" customWidth="1"/>
    <col min="11" max="11" width="13.85546875" style="26" customWidth="1"/>
    <col min="12" max="12" width="16" style="26" customWidth="1"/>
    <col min="13" max="13" width="87.140625" style="26" customWidth="1"/>
    <col min="14" max="14" width="12.85546875" style="26" customWidth="1"/>
    <col min="15" max="15" width="11.85546875" style="26" customWidth="1"/>
    <col min="16" max="16" width="21.85546875" style="26" customWidth="1"/>
    <col min="17" max="16384" width="11.42578125" style="26"/>
  </cols>
  <sheetData>
    <row r="4" spans="1:14" x14ac:dyDescent="0.25">
      <c r="F4" s="46"/>
    </row>
    <row r="6" spans="1:14" ht="28.5" x14ac:dyDescent="0.35">
      <c r="B6" s="22" t="s">
        <v>121</v>
      </c>
      <c r="D6" s="27"/>
      <c r="E6" s="28"/>
      <c r="F6" s="29"/>
    </row>
    <row r="7" spans="1:14" ht="28.5" x14ac:dyDescent="0.35">
      <c r="B7" s="22"/>
      <c r="D7" s="27"/>
      <c r="E7" s="28"/>
      <c r="F7" s="29"/>
    </row>
    <row r="8" spans="1:14" s="25" customFormat="1" ht="15.75" customHeight="1" x14ac:dyDescent="0.3">
      <c r="B8" s="25" t="s">
        <v>129</v>
      </c>
    </row>
    <row r="9" spans="1:14" ht="15.75" customHeight="1" x14ac:dyDescent="0.25">
      <c r="B9" s="70"/>
      <c r="C9" s="95"/>
      <c r="D9" s="70"/>
      <c r="E9" s="70"/>
      <c r="F9" s="70"/>
    </row>
    <row r="10" spans="1:14" ht="12.75" customHeight="1" x14ac:dyDescent="0.25">
      <c r="B10" s="70" t="s">
        <v>207</v>
      </c>
      <c r="C10" s="104" t="s">
        <v>130</v>
      </c>
      <c r="D10" s="70"/>
      <c r="E10" s="70"/>
      <c r="F10" s="70"/>
    </row>
    <row r="11" spans="1:14" ht="15.75" x14ac:dyDescent="0.25">
      <c r="A11" s="36"/>
      <c r="B11" s="116" t="s">
        <v>32</v>
      </c>
      <c r="C11" s="105" t="str">
        <f>IF(ISBLANK(General_Information!C16),"",General_Information!C16)</f>
        <v>&lt;select&gt;</v>
      </c>
      <c r="D11" s="35"/>
      <c r="H11" s="202"/>
      <c r="I11" s="202"/>
      <c r="J11" s="202"/>
      <c r="K11" s="202"/>
      <c r="L11" s="202"/>
      <c r="M11" s="202"/>
      <c r="N11" s="202"/>
    </row>
    <row r="12" spans="1:14" x14ac:dyDescent="0.25">
      <c r="A12" s="36"/>
      <c r="B12" s="117" t="s">
        <v>33</v>
      </c>
      <c r="C12" s="106" t="str">
        <f>IF(ISBLANK(General_Information!C17),"",General_Information!C17)</f>
        <v>&lt;select&gt;</v>
      </c>
      <c r="D12" s="35"/>
      <c r="E12" s="48"/>
    </row>
    <row r="13" spans="1:14" x14ac:dyDescent="0.25">
      <c r="B13" s="50"/>
      <c r="C13" s="51"/>
      <c r="E13" s="48"/>
      <c r="F13" s="48"/>
      <c r="G13" s="47"/>
      <c r="H13" s="30"/>
    </row>
    <row r="14" spans="1:14" x14ac:dyDescent="0.25">
      <c r="B14" s="50"/>
      <c r="C14" s="51"/>
      <c r="E14" s="48"/>
      <c r="F14" s="48"/>
      <c r="G14" s="47"/>
      <c r="H14" s="30"/>
    </row>
    <row r="15" spans="1:14" x14ac:dyDescent="0.25">
      <c r="B15" s="149"/>
      <c r="C15" s="51"/>
      <c r="E15" s="48"/>
      <c r="F15" s="48"/>
      <c r="G15" s="47"/>
      <c r="H15" s="30"/>
    </row>
    <row r="16" spans="1:14" s="57" customFormat="1" x14ac:dyDescent="0.25">
      <c r="A16" s="64"/>
      <c r="B16" s="65"/>
      <c r="C16" s="66"/>
      <c r="D16" s="66"/>
      <c r="E16" s="66"/>
      <c r="F16" s="66"/>
      <c r="G16" s="67"/>
      <c r="H16" s="67"/>
      <c r="I16" s="67"/>
      <c r="J16" s="67"/>
      <c r="K16" s="67"/>
      <c r="L16" s="67"/>
      <c r="M16" s="67"/>
      <c r="N16" s="67"/>
    </row>
    <row r="17" spans="1:10" x14ac:dyDescent="0.25">
      <c r="B17" s="50"/>
      <c r="C17" s="51"/>
      <c r="E17" s="48"/>
      <c r="F17" s="48"/>
      <c r="G17" s="47"/>
      <c r="H17" s="30"/>
    </row>
    <row r="18" spans="1:10" ht="18.75" x14ac:dyDescent="0.3">
      <c r="A18" s="25" t="s">
        <v>35</v>
      </c>
      <c r="B18" s="21" t="s">
        <v>122</v>
      </c>
      <c r="C18" s="43"/>
      <c r="D18" s="44"/>
    </row>
    <row r="19" spans="1:10" ht="18.75" customHeight="1" x14ac:dyDescent="0.3">
      <c r="A19" s="25"/>
      <c r="B19" s="21"/>
      <c r="C19" s="103">
        <f>IF(ISBLANK(General_Information!$C$18),"31/12/2015",General_Information!$C$18)</f>
        <v>42369</v>
      </c>
      <c r="D19" s="103">
        <f>IF(ISBLANK(General_Information!$C$19),"31/12/2016",General_Information!$C$19)</f>
        <v>42735</v>
      </c>
      <c r="E19" s="155">
        <v>2015</v>
      </c>
      <c r="F19" s="155">
        <v>2016</v>
      </c>
      <c r="G19" s="103">
        <f>IF(ISBLANK(General_Information!$C$18),"31/12/2015",General_Information!$C$18)</f>
        <v>42369</v>
      </c>
      <c r="H19" s="103">
        <f>IF(ISBLANK(General_Information!$C$19),"31/12/2016",General_Information!$C$19)</f>
        <v>42735</v>
      </c>
      <c r="I19" s="211" t="s">
        <v>87</v>
      </c>
      <c r="J19" s="212"/>
    </row>
    <row r="20" spans="1:10" ht="14.25" customHeight="1" x14ac:dyDescent="0.25">
      <c r="B20" s="58"/>
      <c r="C20" s="93" t="s">
        <v>85</v>
      </c>
      <c r="D20" s="94" t="s">
        <v>85</v>
      </c>
      <c r="E20" s="93" t="s">
        <v>216</v>
      </c>
      <c r="F20" s="93" t="s">
        <v>216</v>
      </c>
      <c r="G20" s="138" t="s">
        <v>90</v>
      </c>
      <c r="H20" s="138" t="s">
        <v>90</v>
      </c>
      <c r="I20" s="209"/>
      <c r="J20" s="210"/>
    </row>
    <row r="21" spans="1:10" ht="13.5" customHeight="1" x14ac:dyDescent="0.25">
      <c r="A21" s="36" t="s">
        <v>58</v>
      </c>
      <c r="B21" s="113" t="s">
        <v>56</v>
      </c>
      <c r="C21" s="161"/>
      <c r="D21" s="162"/>
      <c r="E21" s="181"/>
      <c r="F21" s="181"/>
      <c r="G21" s="118" t="str">
        <f>IF(Quantitative_Information!C21="","",IF(Quantitative_Information!C21=0,"Total asset should not be equal zero",""))</f>
        <v/>
      </c>
      <c r="H21" s="118" t="str">
        <f>IF(Quantitative_Information!D21="","",IF(Quantitative_Information!D21=0,"Total asset should not be equal zero",""))</f>
        <v/>
      </c>
      <c r="I21" s="196"/>
      <c r="J21" s="197"/>
    </row>
    <row r="22" spans="1:10" s="23" customFormat="1" ht="13.5" customHeight="1" x14ac:dyDescent="0.25">
      <c r="A22" s="36" t="s">
        <v>59</v>
      </c>
      <c r="B22" s="114" t="s">
        <v>220</v>
      </c>
      <c r="C22" s="163"/>
      <c r="D22" s="164"/>
      <c r="E22" s="181"/>
      <c r="F22" s="181"/>
      <c r="G22" s="119" t="str">
        <f>IF(AND(General_Information!$C$28="YES",OR(C22=0,C22="")),"Please report amount of trading book business","")</f>
        <v/>
      </c>
      <c r="H22" s="119" t="str">
        <f>IF(AND(General_Information!$C$28="YES",OR(D22=0,D22="")),"Please report amount of trading book business","")</f>
        <v/>
      </c>
      <c r="I22" s="198"/>
      <c r="J22" s="199"/>
    </row>
    <row r="23" spans="1:10" s="23" customFormat="1" x14ac:dyDescent="0.25">
      <c r="A23" s="36" t="s">
        <v>134</v>
      </c>
      <c r="B23" s="110" t="s">
        <v>118</v>
      </c>
      <c r="C23" s="163"/>
      <c r="D23" s="164"/>
      <c r="E23" s="181"/>
      <c r="F23" s="181"/>
      <c r="G23" s="119" t="str">
        <f>IF(C$23="","",IF(C$23=0,"Revenues should not be equal to zero",""))</f>
        <v/>
      </c>
      <c r="H23" s="119" t="str">
        <f>IF(D$23="","",IF(D$23=0,"Revenues should not be equal zero",""))</f>
        <v/>
      </c>
      <c r="I23" s="198"/>
      <c r="J23" s="199"/>
    </row>
    <row r="24" spans="1:10" s="23" customFormat="1" x14ac:dyDescent="0.25">
      <c r="A24" s="36" t="s">
        <v>135</v>
      </c>
      <c r="B24" s="110" t="s">
        <v>152</v>
      </c>
      <c r="C24" s="163"/>
      <c r="D24" s="164"/>
      <c r="E24" s="181"/>
      <c r="F24" s="181"/>
      <c r="G24" s="119" t="str">
        <f>IF(AND(OR(C25&gt;0,C26&gt;0),(C24&lt;(C25+C26))),"Total AUM should be greater or equal to the sum of assets under discretionary management and advisory arrangements","")</f>
        <v/>
      </c>
      <c r="H24" s="119" t="str">
        <f>IF(AND(OR(D25&gt;0,D26&gt;0),(D24&lt;(D25+D26))),"Total AUM should be greater or equal to the sum of assets under discretionary management and advisory arrangements","")</f>
        <v/>
      </c>
      <c r="I24" s="198"/>
      <c r="J24" s="199"/>
    </row>
    <row r="25" spans="1:10" s="23" customFormat="1" outlineLevel="1" x14ac:dyDescent="0.25">
      <c r="A25" s="36" t="s">
        <v>136</v>
      </c>
      <c r="B25" s="92" t="s">
        <v>116</v>
      </c>
      <c r="C25" s="163"/>
      <c r="D25" s="164"/>
      <c r="E25" s="181"/>
      <c r="F25" s="181"/>
      <c r="G25" s="119" t="str">
        <f>IF(AND(General_Information!$C$29="YES",OR(C25=0,C25="")),"Please report assets under dicretionary management ","")</f>
        <v/>
      </c>
      <c r="H25" s="119" t="str">
        <f>IF(AND(General_Information!$C$29="YES",OR(D25=0,D25="")),"Please report assets under dicretionary management ","")</f>
        <v/>
      </c>
      <c r="I25" s="198"/>
      <c r="J25" s="199"/>
    </row>
    <row r="26" spans="1:10" s="23" customFormat="1" outlineLevel="1" x14ac:dyDescent="0.25">
      <c r="A26" s="36" t="s">
        <v>137</v>
      </c>
      <c r="B26" s="92" t="s">
        <v>117</v>
      </c>
      <c r="C26" s="163"/>
      <c r="D26" s="164"/>
      <c r="E26" s="181"/>
      <c r="F26" s="181"/>
      <c r="G26" s="119" t="str">
        <f>IF(AND(General_Information!$C$30="YES",OR(C26=0,C26="")),"Please report assets under advisory arrangements ","")</f>
        <v/>
      </c>
      <c r="H26" s="119" t="str">
        <f>IF(AND(General_Information!$C$30="YES",OR(D26=0,D26="")),"Please report assets under advisory arrangements  ","")</f>
        <v/>
      </c>
      <c r="I26" s="198"/>
      <c r="J26" s="199"/>
    </row>
    <row r="27" spans="1:10" s="23" customFormat="1" x14ac:dyDescent="0.25">
      <c r="A27" s="36" t="s">
        <v>138</v>
      </c>
      <c r="B27" s="110" t="s">
        <v>153</v>
      </c>
      <c r="C27" s="163"/>
      <c r="D27" s="164"/>
      <c r="E27" s="181"/>
      <c r="F27" s="181"/>
      <c r="G27" s="119" t="str">
        <f>IF(AND(General_Information!$C$35="YES",OR(C27=0,C27="")),"Please report assets under under safekeeping and administration","")</f>
        <v/>
      </c>
      <c r="H27" s="119" t="str">
        <f>IF(AND(General_Information!$C$35="YES",OR(D27=0,D27="")),"Please report assets under under safekeeping and administration","")</f>
        <v/>
      </c>
      <c r="I27" s="198"/>
      <c r="J27" s="199"/>
    </row>
    <row r="28" spans="1:10" x14ac:dyDescent="0.25">
      <c r="A28" s="36" t="s">
        <v>139</v>
      </c>
      <c r="B28" s="110" t="s">
        <v>155</v>
      </c>
      <c r="C28" s="163"/>
      <c r="D28" s="164"/>
      <c r="E28" s="181"/>
      <c r="F28" s="181"/>
      <c r="G28" s="119" t="str">
        <f>IF(AND(C29&gt;0,OR(C28="",C28=0)),"The investement advisory fees should be higher or equal to fees from reception and transmission of orders for advice given","")</f>
        <v/>
      </c>
      <c r="H28" s="119" t="str">
        <f>IF(AND(D29&gt;0,OR(D28="",D28=0)),"The investement advisory fees should be higher or equal to fees from reception and transmission of orders for advice given","")</f>
        <v/>
      </c>
      <c r="I28" s="198"/>
      <c r="J28" s="199"/>
    </row>
    <row r="29" spans="1:10" outlineLevel="1" x14ac:dyDescent="0.25">
      <c r="A29" s="36" t="s">
        <v>140</v>
      </c>
      <c r="B29" s="92" t="s">
        <v>149</v>
      </c>
      <c r="C29" s="163"/>
      <c r="D29" s="164"/>
      <c r="E29" s="181"/>
      <c r="F29" s="181"/>
      <c r="G29" s="119" t="str">
        <f>IF(AND(General_Information!$C$26="YES",OR(C29=0,C29="")),"Please report fees from recepetion and transmission of orders as a result of advice given","")</f>
        <v/>
      </c>
      <c r="H29" s="119" t="str">
        <f>IF(AND(General_Information!$C$26="YES",OR(D29=0,D29="")),"Please report fees from recepetion and transmission of orders as a result of advice given","")</f>
        <v/>
      </c>
      <c r="I29" s="198"/>
      <c r="J29" s="199"/>
    </row>
    <row r="30" spans="1:10" x14ac:dyDescent="0.25">
      <c r="A30" s="36" t="s">
        <v>141</v>
      </c>
      <c r="B30" s="110" t="s">
        <v>158</v>
      </c>
      <c r="C30" s="163"/>
      <c r="D30" s="164"/>
      <c r="E30" s="181"/>
      <c r="F30" s="181"/>
      <c r="G30" s="119"/>
      <c r="H30" s="119"/>
      <c r="I30" s="198"/>
      <c r="J30" s="199"/>
    </row>
    <row r="31" spans="1:10" x14ac:dyDescent="0.25">
      <c r="A31" s="36" t="s">
        <v>142</v>
      </c>
      <c r="B31" s="110" t="s">
        <v>154</v>
      </c>
      <c r="C31" s="163"/>
      <c r="D31" s="164"/>
      <c r="E31" s="181"/>
      <c r="F31" s="181"/>
      <c r="G31" s="119" t="str">
        <f>IF(AND(General_Information!$C$37="YES",OR(C31=0,C31="")),"Please report client money held","")</f>
        <v/>
      </c>
      <c r="H31" s="119" t="str">
        <f>IF(AND(General_Information!$C$37="YES",OR(D31=0,D31="")),"Please report client money held","")</f>
        <v/>
      </c>
      <c r="I31" s="198"/>
      <c r="J31" s="199"/>
    </row>
    <row r="32" spans="1:10" outlineLevel="1" x14ac:dyDescent="0.25">
      <c r="A32" s="36" t="s">
        <v>200</v>
      </c>
      <c r="B32" s="92" t="s">
        <v>171</v>
      </c>
      <c r="C32" s="163"/>
      <c r="D32" s="164"/>
      <c r="E32" s="181"/>
      <c r="F32" s="181"/>
      <c r="G32" s="119"/>
      <c r="H32" s="119"/>
      <c r="I32" s="198"/>
      <c r="J32" s="199"/>
    </row>
    <row r="33" spans="1:14" outlineLevel="1" x14ac:dyDescent="0.25">
      <c r="A33" s="36" t="s">
        <v>201</v>
      </c>
      <c r="B33" s="92" t="s">
        <v>199</v>
      </c>
      <c r="C33" s="163"/>
      <c r="D33" s="164"/>
      <c r="E33" s="181"/>
      <c r="F33" s="181"/>
      <c r="G33" s="119"/>
      <c r="H33" s="119"/>
      <c r="I33" s="198"/>
      <c r="J33" s="199"/>
    </row>
    <row r="34" spans="1:14" x14ac:dyDescent="0.25">
      <c r="A34" s="36" t="s">
        <v>143</v>
      </c>
      <c r="B34" s="110" t="s">
        <v>156</v>
      </c>
      <c r="C34" s="163"/>
      <c r="D34" s="164"/>
      <c r="E34" s="181"/>
      <c r="F34" s="181"/>
      <c r="G34" s="119"/>
      <c r="H34" s="119"/>
      <c r="I34" s="198"/>
      <c r="J34" s="199"/>
    </row>
    <row r="35" spans="1:14" x14ac:dyDescent="0.25">
      <c r="A35" s="36" t="s">
        <v>144</v>
      </c>
      <c r="B35" s="176" t="s">
        <v>224</v>
      </c>
      <c r="C35" s="177"/>
      <c r="D35" s="178"/>
      <c r="E35" s="181"/>
      <c r="F35" s="181"/>
      <c r="G35" s="119" t="str">
        <f>IF(AND(OR(C36&gt;0,C37&gt;0),(C35&lt;(C36+C37))),"Total exposure value should be greater or equal to the sum of exposure value to credit institutions and investment firms and exposure value to other counterparties","")</f>
        <v/>
      </c>
      <c r="H35" s="119" t="str">
        <f>IF(AND(OR(D36&gt;0,D37&gt;0),(D35&lt;(D36+D37))),"Total exposure value should be greater or equal to the sum of exposure value to credit institutions and investment firms and exposure value to other counterparties","")</f>
        <v/>
      </c>
      <c r="I35" s="173"/>
      <c r="J35" s="174"/>
    </row>
    <row r="36" spans="1:14" x14ac:dyDescent="0.25">
      <c r="A36" s="36" t="s">
        <v>225</v>
      </c>
      <c r="B36" s="92" t="s">
        <v>227</v>
      </c>
      <c r="C36" s="177"/>
      <c r="D36" s="178"/>
      <c r="E36" s="181"/>
      <c r="F36" s="181"/>
      <c r="G36" s="120"/>
      <c r="H36" s="120"/>
      <c r="I36" s="173"/>
      <c r="J36" s="174"/>
    </row>
    <row r="37" spans="1:14" x14ac:dyDescent="0.25">
      <c r="A37" s="36" t="s">
        <v>226</v>
      </c>
      <c r="B37" s="92" t="s">
        <v>228</v>
      </c>
      <c r="C37" s="177"/>
      <c r="D37" s="178"/>
      <c r="E37" s="181"/>
      <c r="F37" s="181"/>
      <c r="G37" s="120"/>
      <c r="H37" s="120"/>
      <c r="I37" s="173"/>
      <c r="J37" s="174"/>
    </row>
    <row r="38" spans="1:14" x14ac:dyDescent="0.25">
      <c r="A38" s="36" t="s">
        <v>223</v>
      </c>
      <c r="B38" s="115" t="s">
        <v>157</v>
      </c>
      <c r="C38" s="165"/>
      <c r="D38" s="166"/>
      <c r="E38" s="185"/>
      <c r="F38" s="186"/>
      <c r="G38" s="121"/>
      <c r="H38" s="121"/>
      <c r="I38" s="200"/>
      <c r="J38" s="201"/>
    </row>
    <row r="41" spans="1:14" s="34" customFormat="1" ht="18.75" x14ac:dyDescent="0.3">
      <c r="A41" s="25" t="s">
        <v>36</v>
      </c>
      <c r="B41" s="21" t="s">
        <v>55</v>
      </c>
      <c r="J41" s="40"/>
    </row>
    <row r="42" spans="1:14" s="34" customFormat="1" ht="18.75" x14ac:dyDescent="0.3">
      <c r="A42" s="25"/>
      <c r="B42" s="69"/>
      <c r="C42" s="103">
        <f>IF(ISBLANK(General_Information!$C$18),"31/12/2015",General_Information!$C$18)</f>
        <v>42369</v>
      </c>
      <c r="D42" s="103">
        <f>IF(ISBLANK(General_Information!$C$19),"31/12/2016",General_Information!$C$19)</f>
        <v>42735</v>
      </c>
      <c r="E42" s="103">
        <f>IF(ISBLANK(General_Information!$C$18),"31/12/2015",General_Information!$C$18)</f>
        <v>42369</v>
      </c>
      <c r="F42" s="103">
        <f>IF(ISBLANK(General_Information!$C$19),"31/12/2016",General_Information!$C$19)</f>
        <v>42735</v>
      </c>
      <c r="G42" s="87"/>
      <c r="H42" s="88"/>
      <c r="J42" s="40"/>
    </row>
    <row r="43" spans="1:14" ht="15" customHeight="1" x14ac:dyDescent="0.3">
      <c r="A43" s="36"/>
      <c r="B43" s="69" t="s">
        <v>95</v>
      </c>
      <c r="C43" s="138" t="s">
        <v>85</v>
      </c>
      <c r="D43" s="138" t="s">
        <v>85</v>
      </c>
      <c r="E43" s="138" t="s">
        <v>90</v>
      </c>
      <c r="F43" s="138" t="s">
        <v>90</v>
      </c>
      <c r="G43" s="209" t="s">
        <v>87</v>
      </c>
      <c r="H43" s="210"/>
      <c r="J43" s="40"/>
      <c r="L43" s="34"/>
      <c r="M43" s="34"/>
      <c r="N43" s="34"/>
    </row>
    <row r="44" spans="1:14" s="41" customFormat="1" ht="15" customHeight="1" x14ac:dyDescent="0.3">
      <c r="A44" s="36" t="s">
        <v>60</v>
      </c>
      <c r="B44" s="111" t="s">
        <v>94</v>
      </c>
      <c r="C44" s="81"/>
      <c r="D44" s="82"/>
      <c r="E44" s="118" t="str">
        <f>IF(AND(C$44&lt;&gt;"",OR(C$47&lt;&gt;"",C$48&lt;&gt;"")),IF(OR(C$44&lt;=C$47,C$44&lt;=C$48),"Own funds should be greater or equal to capital requirement",""),"")</f>
        <v/>
      </c>
      <c r="F44" s="118" t="str">
        <f>IF(AND(D$44&lt;&gt;"",OR(D$47&lt;&gt;"",D$48&lt;&gt;"")),IF(OR(D$44&lt;=D$47,D$44&lt;=D$48),"Own funds should be greater or equal to capital requirement",""),"")</f>
        <v/>
      </c>
      <c r="G44" s="196"/>
      <c r="H44" s="197"/>
      <c r="J44" s="49"/>
      <c r="L44" s="54"/>
      <c r="M44" s="54"/>
      <c r="N44" s="54"/>
    </row>
    <row r="45" spans="1:14" s="62" customFormat="1" ht="28.5" customHeight="1" x14ac:dyDescent="0.25">
      <c r="A45" s="124" t="s">
        <v>61</v>
      </c>
      <c r="B45" s="175" t="s">
        <v>222</v>
      </c>
      <c r="C45" s="163"/>
      <c r="D45" s="164"/>
      <c r="E45" s="119"/>
      <c r="F45" s="119"/>
      <c r="G45" s="198"/>
      <c r="H45" s="199"/>
    </row>
    <row r="46" spans="1:14" x14ac:dyDescent="0.25">
      <c r="A46" s="124" t="s">
        <v>62</v>
      </c>
      <c r="B46" s="110" t="s">
        <v>169</v>
      </c>
      <c r="C46" s="163"/>
      <c r="D46" s="164"/>
      <c r="E46" s="119"/>
      <c r="F46" s="119"/>
      <c r="G46" s="198"/>
      <c r="H46" s="199"/>
    </row>
    <row r="47" spans="1:14" ht="15.75" customHeight="1" x14ac:dyDescent="0.3">
      <c r="A47" s="124" t="s">
        <v>63</v>
      </c>
      <c r="B47" s="110" t="s">
        <v>111</v>
      </c>
      <c r="C47" s="167"/>
      <c r="D47" s="168"/>
      <c r="E47" s="119" t="str">
        <f>IF(OR(C$47="",C$48=""),"",IF(C$47&gt;=C$48,"Pillar 1 capital should be less than the sum of Pillar1 and Pillar2 capital",""))</f>
        <v/>
      </c>
      <c r="F47" s="119" t="str">
        <f>IF(OR(D$47="",D$48=""),"",IF(D$47&gt;=D$48,"Pillar 1 capital should be less than the sum of Pillar1 and Pillar2 capital",""))</f>
        <v/>
      </c>
      <c r="G47" s="198"/>
      <c r="H47" s="199"/>
      <c r="J47" s="40"/>
      <c r="L47" s="34"/>
      <c r="M47" s="34"/>
      <c r="N47" s="34"/>
    </row>
    <row r="48" spans="1:14" ht="15.75" customHeight="1" x14ac:dyDescent="0.3">
      <c r="A48" s="124" t="s">
        <v>127</v>
      </c>
      <c r="B48" s="110" t="s">
        <v>108</v>
      </c>
      <c r="C48" s="167"/>
      <c r="D48" s="168"/>
      <c r="E48" s="119"/>
      <c r="F48" s="119"/>
      <c r="G48" s="198"/>
      <c r="H48" s="199"/>
      <c r="J48" s="40"/>
      <c r="L48" s="34"/>
      <c r="M48" s="34"/>
      <c r="N48" s="34"/>
    </row>
    <row r="49" spans="1:17" ht="15.75" customHeight="1" x14ac:dyDescent="0.25">
      <c r="A49" s="124" t="s">
        <v>128</v>
      </c>
      <c r="B49" s="110" t="s">
        <v>165</v>
      </c>
      <c r="C49" s="167"/>
      <c r="D49" s="168"/>
      <c r="E49" s="119"/>
      <c r="F49" s="119"/>
      <c r="G49" s="198"/>
      <c r="H49" s="199"/>
      <c r="J49" s="40"/>
    </row>
    <row r="50" spans="1:17" s="41" customFormat="1" ht="16.5" customHeight="1" outlineLevel="1" x14ac:dyDescent="0.25">
      <c r="A50" s="124" t="s">
        <v>133</v>
      </c>
      <c r="B50" s="92" t="s">
        <v>221</v>
      </c>
      <c r="C50" s="163"/>
      <c r="D50" s="164"/>
      <c r="E50" s="119"/>
      <c r="F50" s="119"/>
      <c r="G50" s="198"/>
      <c r="H50" s="199"/>
    </row>
    <row r="51" spans="1:17" x14ac:dyDescent="0.25">
      <c r="A51" s="124" t="s">
        <v>194</v>
      </c>
      <c r="B51" s="110" t="s">
        <v>83</v>
      </c>
      <c r="C51" s="89" t="s">
        <v>89</v>
      </c>
      <c r="D51" s="42" t="s">
        <v>89</v>
      </c>
      <c r="E51" s="119" t="str">
        <f>IF(C51="&lt;select&gt;","Please select from drop-down menu","")</f>
        <v>Please select from drop-down menu</v>
      </c>
      <c r="F51" s="119" t="str">
        <f>IF(D51="&lt;select&gt;","Please select from drop-down menu","")</f>
        <v>Please select from drop-down menu</v>
      </c>
      <c r="G51" s="198"/>
      <c r="H51" s="199"/>
    </row>
    <row r="52" spans="1:17" outlineLevel="1" x14ac:dyDescent="0.25">
      <c r="A52" s="124" t="s">
        <v>195</v>
      </c>
      <c r="B52" s="91" t="s">
        <v>112</v>
      </c>
      <c r="C52" s="83"/>
      <c r="D52" s="84"/>
      <c r="E52" s="153" t="str">
        <f>IF(C51="Other","Please specify amount","")</f>
        <v/>
      </c>
      <c r="F52" s="153" t="str">
        <f>IF(D51="Other","Please specify amount","")</f>
        <v/>
      </c>
      <c r="G52" s="207"/>
      <c r="H52" s="208"/>
    </row>
    <row r="53" spans="1:17" x14ac:dyDescent="0.25">
      <c r="A53" s="57"/>
    </row>
    <row r="54" spans="1:17" x14ac:dyDescent="0.25">
      <c r="A54" s="57"/>
    </row>
    <row r="55" spans="1:17" s="57" customFormat="1" x14ac:dyDescent="0.25">
      <c r="A55" s="65"/>
      <c r="B55" s="65"/>
      <c r="C55" s="66"/>
      <c r="D55" s="66"/>
      <c r="E55" s="66"/>
      <c r="F55" s="66"/>
      <c r="G55" s="67"/>
      <c r="H55" s="67"/>
      <c r="I55" s="67"/>
      <c r="J55" s="67"/>
      <c r="K55" s="67"/>
      <c r="L55" s="67"/>
      <c r="M55" s="67"/>
      <c r="N55" s="67"/>
    </row>
    <row r="56" spans="1:17" x14ac:dyDescent="0.25">
      <c r="A56" s="57"/>
    </row>
    <row r="57" spans="1:17" s="34" customFormat="1" ht="18.75" x14ac:dyDescent="0.3">
      <c r="A57" s="125" t="s">
        <v>37</v>
      </c>
      <c r="B57" s="21" t="s">
        <v>115</v>
      </c>
      <c r="J57" s="45"/>
      <c r="K57" s="45"/>
      <c r="L57" s="45"/>
      <c r="M57" s="45"/>
      <c r="N57" s="45"/>
      <c r="O57" s="45"/>
      <c r="P57" s="45"/>
      <c r="Q57" s="39"/>
    </row>
    <row r="58" spans="1:17" s="34" customFormat="1" ht="18.75" x14ac:dyDescent="0.3">
      <c r="A58" s="125"/>
      <c r="B58" s="21"/>
      <c r="C58" s="213">
        <v>2015</v>
      </c>
      <c r="D58" s="214"/>
      <c r="E58" s="213">
        <v>2016</v>
      </c>
      <c r="F58" s="214"/>
      <c r="G58" s="225" t="s">
        <v>87</v>
      </c>
      <c r="H58" s="226"/>
      <c r="J58" s="45"/>
      <c r="K58" s="45"/>
      <c r="L58" s="45"/>
      <c r="M58" s="45"/>
      <c r="N58" s="45"/>
      <c r="O58" s="45"/>
      <c r="P58" s="45"/>
      <c r="Q58" s="39"/>
    </row>
    <row r="59" spans="1:17" s="101" customFormat="1" ht="23.25" customHeight="1" x14ac:dyDescent="0.3">
      <c r="A59" s="125"/>
      <c r="B59" s="70"/>
      <c r="C59" s="122" t="s">
        <v>204</v>
      </c>
      <c r="D59" s="123" t="s">
        <v>205</v>
      </c>
      <c r="E59" s="122" t="s">
        <v>206</v>
      </c>
      <c r="F59" s="154" t="s">
        <v>205</v>
      </c>
      <c r="G59" s="227"/>
      <c r="H59" s="228"/>
      <c r="I59" s="102"/>
      <c r="J59" s="102"/>
      <c r="K59" s="102"/>
      <c r="L59" s="102"/>
      <c r="M59" s="102"/>
      <c r="N59" s="107"/>
    </row>
    <row r="60" spans="1:17" x14ac:dyDescent="0.25">
      <c r="A60" s="124" t="s">
        <v>64</v>
      </c>
      <c r="B60" s="111" t="s">
        <v>113</v>
      </c>
      <c r="C60" s="167"/>
      <c r="D60" s="168"/>
      <c r="E60" s="168"/>
      <c r="F60" s="168"/>
      <c r="G60" s="198"/>
      <c r="H60" s="199"/>
      <c r="I60" s="45"/>
      <c r="J60" s="45"/>
      <c r="K60" s="45"/>
      <c r="L60" s="39"/>
    </row>
    <row r="61" spans="1:17" ht="15.75" customHeight="1" x14ac:dyDescent="0.3">
      <c r="A61" s="124" t="s">
        <v>65</v>
      </c>
      <c r="B61" s="112" t="s">
        <v>114</v>
      </c>
      <c r="C61" s="167"/>
      <c r="D61" s="168"/>
      <c r="E61" s="168"/>
      <c r="F61" s="168"/>
      <c r="G61" s="198"/>
      <c r="H61" s="199"/>
      <c r="I61" s="34"/>
    </row>
    <row r="62" spans="1:17" ht="15.75" customHeight="1" outlineLevel="1" x14ac:dyDescent="0.3">
      <c r="A62" s="124" t="s">
        <v>166</v>
      </c>
      <c r="B62" s="92" t="s">
        <v>168</v>
      </c>
      <c r="C62" s="167"/>
      <c r="D62" s="168"/>
      <c r="E62" s="168"/>
      <c r="F62" s="168"/>
      <c r="G62" s="198"/>
      <c r="H62" s="199"/>
      <c r="I62" s="34"/>
    </row>
    <row r="63" spans="1:17" ht="15" customHeight="1" outlineLevel="1" x14ac:dyDescent="0.3">
      <c r="A63" s="124" t="s">
        <v>167</v>
      </c>
      <c r="B63" s="135" t="s">
        <v>193</v>
      </c>
      <c r="C63" s="169"/>
      <c r="D63" s="170"/>
      <c r="E63" s="170"/>
      <c r="F63" s="170"/>
      <c r="G63" s="200"/>
      <c r="H63" s="201"/>
      <c r="I63" s="34"/>
    </row>
    <row r="64" spans="1:17" x14ac:dyDescent="0.25">
      <c r="A64" s="57"/>
    </row>
    <row r="65" spans="1:19" x14ac:dyDescent="0.25">
      <c r="A65" s="57"/>
    </row>
    <row r="66" spans="1:19" s="34" customFormat="1" ht="18.75" x14ac:dyDescent="0.3">
      <c r="A66" s="125"/>
      <c r="B66" s="21"/>
      <c r="C66" s="213">
        <v>2015</v>
      </c>
      <c r="D66" s="223"/>
      <c r="E66" s="213">
        <v>2016</v>
      </c>
      <c r="F66" s="224"/>
      <c r="G66" s="225" t="s">
        <v>87</v>
      </c>
      <c r="H66" s="226"/>
      <c r="J66" s="45"/>
      <c r="K66" s="45"/>
      <c r="L66" s="45"/>
      <c r="M66" s="45"/>
      <c r="N66" s="45"/>
      <c r="O66" s="45"/>
      <c r="P66" s="45"/>
      <c r="Q66" s="39"/>
    </row>
    <row r="67" spans="1:19" s="101" customFormat="1" ht="21" customHeight="1" x14ac:dyDescent="0.3">
      <c r="A67" s="125"/>
      <c r="B67" s="21"/>
      <c r="C67" s="122" t="s">
        <v>204</v>
      </c>
      <c r="D67" s="123" t="s">
        <v>212</v>
      </c>
      <c r="E67" s="122" t="s">
        <v>206</v>
      </c>
      <c r="F67" s="154" t="s">
        <v>212</v>
      </c>
      <c r="G67" s="227"/>
      <c r="H67" s="228"/>
      <c r="I67" s="102"/>
      <c r="J67" s="102"/>
      <c r="K67" s="102"/>
      <c r="L67" s="102"/>
      <c r="M67" s="102"/>
      <c r="N67" s="107"/>
    </row>
    <row r="68" spans="1:19" s="57" customFormat="1" x14ac:dyDescent="0.25">
      <c r="A68" s="124" t="s">
        <v>191</v>
      </c>
      <c r="B68" s="136" t="s">
        <v>202</v>
      </c>
      <c r="C68" s="165"/>
      <c r="D68" s="170"/>
      <c r="E68" s="170"/>
      <c r="F68" s="170"/>
      <c r="G68" s="200"/>
      <c r="H68" s="201"/>
    </row>
    <row r="69" spans="1:19" s="57" customFormat="1" x14ac:dyDescent="0.25">
      <c r="A69" s="55"/>
      <c r="B69" s="56"/>
      <c r="C69" s="61"/>
      <c r="D69" s="61"/>
      <c r="E69" s="61"/>
      <c r="F69" s="61"/>
    </row>
    <row r="70" spans="1:19" s="57" customFormat="1" x14ac:dyDescent="0.25">
      <c r="A70" s="55"/>
      <c r="B70" s="56"/>
      <c r="C70" s="61"/>
      <c r="D70" s="61"/>
      <c r="E70" s="61"/>
      <c r="F70" s="61"/>
    </row>
    <row r="71" spans="1:19" s="57" customFormat="1" x14ac:dyDescent="0.25">
      <c r="A71" s="64"/>
      <c r="B71" s="65"/>
      <c r="C71" s="66"/>
      <c r="D71" s="66"/>
      <c r="E71" s="66"/>
      <c r="F71" s="66"/>
      <c r="G71" s="67"/>
      <c r="H71" s="67"/>
      <c r="I71" s="67"/>
      <c r="J71" s="67"/>
      <c r="K71" s="67"/>
      <c r="L71" s="67"/>
      <c r="M71" s="67"/>
      <c r="N71" s="67"/>
    </row>
    <row r="72" spans="1:19" s="57" customFormat="1" x14ac:dyDescent="0.25">
      <c r="A72" s="55"/>
      <c r="B72" s="56"/>
      <c r="C72" s="61"/>
      <c r="D72" s="61"/>
      <c r="E72" s="61"/>
      <c r="F72" s="61"/>
    </row>
    <row r="73" spans="1:19" ht="15.75" customHeight="1" x14ac:dyDescent="0.3">
      <c r="A73" s="25" t="s">
        <v>38</v>
      </c>
      <c r="B73" s="21" t="s">
        <v>120</v>
      </c>
    </row>
    <row r="74" spans="1:19" ht="15.75" customHeight="1" x14ac:dyDescent="0.3">
      <c r="A74" s="25"/>
      <c r="B74" s="63"/>
      <c r="C74" s="215" t="s">
        <v>170</v>
      </c>
      <c r="D74" s="216"/>
      <c r="E74" s="204" t="s">
        <v>150</v>
      </c>
      <c r="F74" s="205"/>
      <c r="G74" s="205"/>
      <c r="H74" s="205"/>
      <c r="I74" s="205"/>
      <c r="J74" s="205"/>
      <c r="K74" s="205"/>
      <c r="L74" s="206"/>
      <c r="M74" s="75"/>
      <c r="N74" s="77"/>
      <c r="O74" s="78"/>
    </row>
    <row r="75" spans="1:19" ht="15.75" customHeight="1" x14ac:dyDescent="0.25">
      <c r="C75" s="217"/>
      <c r="D75" s="218"/>
      <c r="E75" s="203" t="s">
        <v>123</v>
      </c>
      <c r="F75" s="203"/>
      <c r="G75" s="203" t="s">
        <v>124</v>
      </c>
      <c r="H75" s="203"/>
      <c r="I75" s="203" t="s">
        <v>125</v>
      </c>
      <c r="J75" s="203"/>
      <c r="K75" s="203" t="s">
        <v>126</v>
      </c>
      <c r="L75" s="203"/>
      <c r="M75" s="76"/>
      <c r="N75" s="79"/>
      <c r="O75" s="80"/>
      <c r="P75" s="31"/>
      <c r="Q75" s="32"/>
    </row>
    <row r="76" spans="1:19" ht="28.5" customHeight="1" x14ac:dyDescent="0.25">
      <c r="B76" s="70" t="s">
        <v>151</v>
      </c>
      <c r="C76" s="71" t="s">
        <v>204</v>
      </c>
      <c r="D76" s="71" t="s">
        <v>216</v>
      </c>
      <c r="E76" s="71" t="s">
        <v>204</v>
      </c>
      <c r="F76" s="71" t="s">
        <v>216</v>
      </c>
      <c r="G76" s="71" t="s">
        <v>204</v>
      </c>
      <c r="H76" s="71" t="s">
        <v>216</v>
      </c>
      <c r="I76" s="71" t="s">
        <v>204</v>
      </c>
      <c r="J76" s="71" t="s">
        <v>216</v>
      </c>
      <c r="K76" s="71" t="s">
        <v>204</v>
      </c>
      <c r="L76" s="71" t="s">
        <v>216</v>
      </c>
      <c r="M76" s="138" t="s">
        <v>90</v>
      </c>
      <c r="N76" s="209" t="s">
        <v>87</v>
      </c>
      <c r="O76" s="210"/>
      <c r="P76" s="68"/>
      <c r="R76" s="31"/>
      <c r="S76" s="32"/>
    </row>
    <row r="77" spans="1:19" x14ac:dyDescent="0.25">
      <c r="A77" s="36" t="s">
        <v>66</v>
      </c>
      <c r="B77" s="72" t="s">
        <v>208</v>
      </c>
      <c r="C77" s="161"/>
      <c r="D77" s="162"/>
      <c r="E77" s="179"/>
      <c r="F77" s="179"/>
      <c r="G77" s="179"/>
      <c r="H77" s="179"/>
      <c r="I77" s="179"/>
      <c r="J77" s="179"/>
      <c r="K77" s="179"/>
      <c r="L77" s="180"/>
      <c r="M77" s="118" t="str">
        <f>IF(AND(General_Information!$C$27="YES",OR(C77="",D77="",C77=0,D77=0)),"Please report average and maximum amount of customer orders executed",IF(D77="","",IF(OR(D77&lt;F77,D77&lt;H77,D77&lt;J77,D77&lt;L77),"The maximum of the total transations should be greater or equal to the maximum of all asset class","")))</f>
        <v/>
      </c>
      <c r="N77" s="219"/>
      <c r="O77" s="220"/>
      <c r="Q77" s="31"/>
      <c r="R77" s="32"/>
    </row>
    <row r="78" spans="1:19" outlineLevel="1" x14ac:dyDescent="0.25">
      <c r="A78" s="36" t="s">
        <v>145</v>
      </c>
      <c r="B78" s="73" t="s">
        <v>119</v>
      </c>
      <c r="C78" s="163"/>
      <c r="D78" s="164"/>
      <c r="E78" s="181"/>
      <c r="F78" s="181"/>
      <c r="G78" s="181"/>
      <c r="H78" s="181"/>
      <c r="I78" s="181"/>
      <c r="J78" s="181"/>
      <c r="K78" s="181"/>
      <c r="L78" s="182"/>
      <c r="M78" s="119" t="str">
        <f>IF(ISERROR(OR(C78=AVERAGE(E78,G78,I78,K78),C78=ROUND(AVERAGE(E78,G78,I78,K78),0))),"",IF(OR(C78=AVERAGE(E78,G78,I78,K78),C78=ROUND(AVERAGE(E78,G78,I78,K78),0)),"Please report the average of the total transactions and not the average of averages of asset classes,"""))</f>
        <v/>
      </c>
      <c r="N78" s="221"/>
      <c r="O78" s="222"/>
      <c r="Q78" s="33"/>
      <c r="R78" s="32"/>
    </row>
    <row r="79" spans="1:19" outlineLevel="1" x14ac:dyDescent="0.25">
      <c r="A79" s="36" t="s">
        <v>146</v>
      </c>
      <c r="B79" s="73" t="s">
        <v>96</v>
      </c>
      <c r="C79" s="163"/>
      <c r="D79" s="164"/>
      <c r="E79" s="181"/>
      <c r="F79" s="181"/>
      <c r="G79" s="181"/>
      <c r="H79" s="181"/>
      <c r="I79" s="181"/>
      <c r="J79" s="181"/>
      <c r="K79" s="181"/>
      <c r="L79" s="182"/>
      <c r="M79" s="120" t="str">
        <f>IF(ISERROR(OR(C79=AVERAGE(E79,G79,I79,K79),C79=ROUND(AVERAGE(E79,G79,I79,K79),0))),"",IF(OR(C79=AVERAGE(E79,G79,I79,K79),C79=ROUND(AVERAGE(E79,G79,I79,K79),0)),"Please report the average of the total transactions and not the average of averages of asset classes,"""))</f>
        <v/>
      </c>
      <c r="N79" s="221"/>
      <c r="O79" s="222"/>
      <c r="Q79" s="33"/>
      <c r="R79" s="32"/>
    </row>
    <row r="80" spans="1:19" ht="40.5" customHeight="1" x14ac:dyDescent="0.25">
      <c r="A80" s="36" t="s">
        <v>67</v>
      </c>
      <c r="B80" s="108" t="s">
        <v>209</v>
      </c>
      <c r="C80" s="163"/>
      <c r="D80" s="164"/>
      <c r="E80" s="181"/>
      <c r="F80" s="181"/>
      <c r="G80" s="181"/>
      <c r="H80" s="181"/>
      <c r="I80" s="181"/>
      <c r="J80" s="181"/>
      <c r="K80" s="181"/>
      <c r="L80" s="182"/>
      <c r="M80" s="119" t="str">
        <f>IF(AND(General_Information!$C$28="YES",OR(C80="",D80="",C80=0,D80=0)),"Please report average and maximum amount of daily trading flow",IF(D80="","",IF(OR(D80&lt;F80,D80&lt;H80,D80&lt;J80,D80&lt;L80),"The maximum of the total transations should be greater or equal to the maximum amount across all asset class","")))</f>
        <v/>
      </c>
      <c r="N80" s="221"/>
      <c r="O80" s="222"/>
      <c r="Q80" s="31"/>
      <c r="R80" s="32"/>
    </row>
    <row r="81" spans="1:18" outlineLevel="1" x14ac:dyDescent="0.25">
      <c r="A81" s="36" t="s">
        <v>147</v>
      </c>
      <c r="B81" s="73" t="s">
        <v>119</v>
      </c>
      <c r="C81" s="163"/>
      <c r="D81" s="164"/>
      <c r="E81" s="181"/>
      <c r="F81" s="181"/>
      <c r="G81" s="181"/>
      <c r="H81" s="181"/>
      <c r="I81" s="181"/>
      <c r="J81" s="181"/>
      <c r="K81" s="181"/>
      <c r="L81" s="182"/>
      <c r="M81" s="119" t="str">
        <f>IF(ISERROR(OR(C81=AVERAGE(E81,G81,I81,K81),C81=ROUND(AVERAGE(E81,G81,I81,K81),0))),"",IF(OR(C81=AVERAGE(E81,G81,I81,K81),C81=ROUND(AVERAGE(E81,G81,I81,K81),0)),"Please report the average of the total transactions and not the average of averages of asset classes",""))</f>
        <v/>
      </c>
      <c r="N81" s="221"/>
      <c r="O81" s="222"/>
      <c r="Q81" s="31"/>
      <c r="R81" s="32"/>
    </row>
    <row r="82" spans="1:18" outlineLevel="1" x14ac:dyDescent="0.25">
      <c r="A82" s="36" t="s">
        <v>148</v>
      </c>
      <c r="B82" s="73" t="s">
        <v>96</v>
      </c>
      <c r="C82" s="163"/>
      <c r="D82" s="164"/>
      <c r="E82" s="181"/>
      <c r="F82" s="181"/>
      <c r="G82" s="181"/>
      <c r="H82" s="181"/>
      <c r="I82" s="181"/>
      <c r="J82" s="181"/>
      <c r="K82" s="181"/>
      <c r="L82" s="182"/>
      <c r="M82" s="119" t="str">
        <f>IF(ISERROR(OR(C82=AVERAGE(E82,G82,I82,K82),C82=ROUND(AVERAGE(E82,G82,I82,K82),0))),"",IF(OR(C82=AVERAGE(E82,G82,I82,K82),C82=ROUND(AVERAGE(E82,G82,I82,K82),0)),"Please report the average of the total transactions and not the average of averages of asset classes,"""))</f>
        <v/>
      </c>
      <c r="N82" s="221"/>
      <c r="O82" s="222"/>
      <c r="Q82" s="33"/>
      <c r="R82" s="32"/>
    </row>
    <row r="83" spans="1:18" ht="42" customHeight="1" x14ac:dyDescent="0.25">
      <c r="A83" s="36" t="s">
        <v>159</v>
      </c>
      <c r="B83" s="108" t="s">
        <v>197</v>
      </c>
      <c r="C83" s="163"/>
      <c r="D83" s="164"/>
      <c r="E83" s="181"/>
      <c r="F83" s="181"/>
      <c r="G83" s="181"/>
      <c r="H83" s="181"/>
      <c r="I83" s="181"/>
      <c r="J83" s="181"/>
      <c r="K83" s="181"/>
      <c r="L83" s="182"/>
      <c r="M83" s="119" t="str">
        <f>IF(D83="","",IF(OR(D83&lt;F83,D83&lt;H83,D83&lt;J83,D83&lt;L83),"The maximum of the total transations should be greater or equal to the maximum amount across all asset class",""))</f>
        <v/>
      </c>
      <c r="N83" s="221"/>
      <c r="O83" s="222"/>
    </row>
    <row r="84" spans="1:18" outlineLevel="1" x14ac:dyDescent="0.25">
      <c r="A84" s="36" t="s">
        <v>160</v>
      </c>
      <c r="B84" s="73" t="s">
        <v>119</v>
      </c>
      <c r="C84" s="163"/>
      <c r="D84" s="164"/>
      <c r="E84" s="181"/>
      <c r="F84" s="181"/>
      <c r="G84" s="181"/>
      <c r="H84" s="181"/>
      <c r="I84" s="181"/>
      <c r="J84" s="181"/>
      <c r="K84" s="181"/>
      <c r="L84" s="182"/>
      <c r="M84" s="119" t="str">
        <f>IF(ISERROR(OR(C84=AVERAGE(E84,G84,I84,K84),C84=ROUND(AVERAGE(E84,G84,I84,K84),0))),"",IF(OR(C84=AVERAGE(E84,G84,I84,K84),C84=ROUND(AVERAGE(E84,G84,I84,K84),0)),"Please report the average of the total transactions and not the average of averages of asset classes",""))</f>
        <v/>
      </c>
      <c r="N84" s="221"/>
      <c r="O84" s="222"/>
    </row>
    <row r="85" spans="1:18" outlineLevel="1" x14ac:dyDescent="0.25">
      <c r="A85" s="36" t="s">
        <v>161</v>
      </c>
      <c r="B85" s="73" t="s">
        <v>96</v>
      </c>
      <c r="C85" s="163"/>
      <c r="D85" s="164"/>
      <c r="E85" s="181"/>
      <c r="F85" s="181"/>
      <c r="G85" s="181"/>
      <c r="H85" s="181"/>
      <c r="I85" s="181"/>
      <c r="J85" s="181"/>
      <c r="K85" s="181"/>
      <c r="L85" s="182"/>
      <c r="M85" s="119" t="str">
        <f>IF(ISERROR(OR(C85=AVERAGE(E85,G85,I85,K85),C85=ROUND(AVERAGE(E85,G85,I85,K85),0))),"",IF(OR(C85=AVERAGE(E85,G85,I85,K85),C85=ROUND(AVERAGE(E85,G85,I85,K85),0)),"Please report the average of the total transactions and not the average of averages of asset classes",""))</f>
        <v/>
      </c>
      <c r="N85" s="221"/>
      <c r="O85" s="222"/>
    </row>
    <row r="86" spans="1:18" ht="38.25" customHeight="1" x14ac:dyDescent="0.25">
      <c r="A86" s="36" t="s">
        <v>162</v>
      </c>
      <c r="B86" s="108" t="s">
        <v>196</v>
      </c>
      <c r="C86" s="163"/>
      <c r="D86" s="164"/>
      <c r="E86" s="181"/>
      <c r="F86" s="181"/>
      <c r="G86" s="181"/>
      <c r="H86" s="181"/>
      <c r="I86" s="181"/>
      <c r="J86" s="181"/>
      <c r="K86" s="181"/>
      <c r="L86" s="182"/>
      <c r="M86" s="119" t="str">
        <f>IF(D86="","",IF(OR(D86&lt;F86,D86&lt;H86,D86&lt;J86,D86&lt;L86),"The maximum of the total transations should be greater or equal to the maximum amount across all asset class",""))</f>
        <v/>
      </c>
      <c r="N86" s="221"/>
      <c r="O86" s="222"/>
    </row>
    <row r="87" spans="1:18" outlineLevel="1" x14ac:dyDescent="0.25">
      <c r="A87" s="36" t="s">
        <v>163</v>
      </c>
      <c r="B87" s="73" t="s">
        <v>119</v>
      </c>
      <c r="C87" s="163"/>
      <c r="D87" s="164"/>
      <c r="E87" s="181"/>
      <c r="F87" s="181"/>
      <c r="G87" s="181"/>
      <c r="H87" s="181"/>
      <c r="I87" s="181"/>
      <c r="J87" s="181"/>
      <c r="K87" s="181"/>
      <c r="L87" s="182"/>
      <c r="M87" s="119" t="str">
        <f>IF(ISERROR(OR(C87=AVERAGE(E87,G87,I87,K87),C87=ROUND(AVERAGE(E87,G87,I87,K87),0))),"",IF(OR(C87=AVERAGE(E87,G87,I87,K87),C87=ROUND(AVERAGE(E87,G87,I87,K87),0)),"Please report the average of the total transactions and not the average of averages of asset classes",""))</f>
        <v/>
      </c>
      <c r="N87" s="221"/>
      <c r="O87" s="222"/>
    </row>
    <row r="88" spans="1:18" outlineLevel="1" x14ac:dyDescent="0.25">
      <c r="A88" s="36" t="s">
        <v>164</v>
      </c>
      <c r="B88" s="74" t="s">
        <v>96</v>
      </c>
      <c r="C88" s="171"/>
      <c r="D88" s="172"/>
      <c r="E88" s="183"/>
      <c r="F88" s="183"/>
      <c r="G88" s="183"/>
      <c r="H88" s="183"/>
      <c r="I88" s="183"/>
      <c r="J88" s="183"/>
      <c r="K88" s="183"/>
      <c r="L88" s="184"/>
      <c r="M88" s="121" t="str">
        <f>IF(ISERROR(OR(C88=AVERAGE(E88,G88,I88,K88),C88=ROUND(AVERAGE(E88,G88,I88,K88),0))),"",IF(OR(C88=AVERAGE(E88,G88,I88,K88),C88=ROUND(AVERAGE(E88,G88,I88,K88),0)),"Please report the average of the total transactions and not the average of averages of asset classes",""))</f>
        <v/>
      </c>
      <c r="N88" s="207"/>
      <c r="O88" s="208"/>
    </row>
  </sheetData>
  <sheetProtection password="F3A7" sheet="1" objects="1" scenarios="1"/>
  <mergeCells count="57">
    <mergeCell ref="N86:O86"/>
    <mergeCell ref="N87:O87"/>
    <mergeCell ref="N88:O88"/>
    <mergeCell ref="N83:O83"/>
    <mergeCell ref="N84:O84"/>
    <mergeCell ref="N85:O85"/>
    <mergeCell ref="N80:O80"/>
    <mergeCell ref="N81:O81"/>
    <mergeCell ref="N82:O82"/>
    <mergeCell ref="G45:H45"/>
    <mergeCell ref="G44:H44"/>
    <mergeCell ref="C74:D75"/>
    <mergeCell ref="N77:O77"/>
    <mergeCell ref="N78:O78"/>
    <mergeCell ref="N79:O79"/>
    <mergeCell ref="G47:H47"/>
    <mergeCell ref="N76:O76"/>
    <mergeCell ref="G60:H60"/>
    <mergeCell ref="G61:H61"/>
    <mergeCell ref="G62:H62"/>
    <mergeCell ref="C66:D66"/>
    <mergeCell ref="E66:F66"/>
    <mergeCell ref="G66:H67"/>
    <mergeCell ref="C58:D58"/>
    <mergeCell ref="G50:H50"/>
    <mergeCell ref="G58:H59"/>
    <mergeCell ref="H11:N11"/>
    <mergeCell ref="E75:F75"/>
    <mergeCell ref="G75:H75"/>
    <mergeCell ref="I75:J75"/>
    <mergeCell ref="K75:L75"/>
    <mergeCell ref="E74:L74"/>
    <mergeCell ref="G48:H48"/>
    <mergeCell ref="G49:H49"/>
    <mergeCell ref="G51:H51"/>
    <mergeCell ref="G52:H52"/>
    <mergeCell ref="G46:H46"/>
    <mergeCell ref="G43:H43"/>
    <mergeCell ref="G68:H68"/>
    <mergeCell ref="I19:J20"/>
    <mergeCell ref="G63:H63"/>
    <mergeCell ref="E58:F58"/>
    <mergeCell ref="I31:J31"/>
    <mergeCell ref="I32:J32"/>
    <mergeCell ref="I33:J33"/>
    <mergeCell ref="I34:J34"/>
    <mergeCell ref="I38:J38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</mergeCells>
  <conditionalFormatting sqref="G23:H23 G32:H34 G28:H28 G36:H38">
    <cfRule type="containsText" dxfId="20" priority="34" operator="containsText" text="Warning">
      <formula>NOT(ISERROR(SEARCH("Warning",G23)))</formula>
    </cfRule>
  </conditionalFormatting>
  <conditionalFormatting sqref="G21:H22">
    <cfRule type="containsText" dxfId="19" priority="31" operator="containsText" text="Warning">
      <formula>NOT(ISERROR(SEARCH("Warning",G21)))</formula>
    </cfRule>
  </conditionalFormatting>
  <conditionalFormatting sqref="G22:H22">
    <cfRule type="containsBlanks" priority="30">
      <formula>LEN(TRIM(G22))=0</formula>
    </cfRule>
  </conditionalFormatting>
  <conditionalFormatting sqref="E47:F49 E44:F44 E52:F52">
    <cfRule type="containsText" dxfId="18" priority="29" operator="containsText" text="Warning">
      <formula>NOT(ISERROR(SEARCH("Warning",E44)))</formula>
    </cfRule>
  </conditionalFormatting>
  <conditionalFormatting sqref="M77:M78">
    <cfRule type="containsText" dxfId="17" priority="28" operator="containsText" text="Warning">
      <formula>NOT(ISERROR(SEARCH("Warning",M77)))</formula>
    </cfRule>
  </conditionalFormatting>
  <conditionalFormatting sqref="M79 M81:M84">
    <cfRule type="containsText" dxfId="16" priority="19" operator="containsText" text="Warning">
      <formula>NOT(ISERROR(SEARCH("Warning",M79)))</formula>
    </cfRule>
  </conditionalFormatting>
  <conditionalFormatting sqref="M86:M87">
    <cfRule type="containsText" dxfId="15" priority="17" operator="containsText" text="Warning">
      <formula>NOT(ISERROR(SEARCH("Warning",M86)))</formula>
    </cfRule>
  </conditionalFormatting>
  <conditionalFormatting sqref="M88">
    <cfRule type="containsText" dxfId="14" priority="16" operator="containsText" text="Warning">
      <formula>NOT(ISERROR(SEARCH("Warning",M88)))</formula>
    </cfRule>
  </conditionalFormatting>
  <conditionalFormatting sqref="M85">
    <cfRule type="containsText" dxfId="13" priority="15" operator="containsText" text="Warning">
      <formula>NOT(ISERROR(SEARCH("Warning",M85)))</formula>
    </cfRule>
  </conditionalFormatting>
  <conditionalFormatting sqref="E50:F50">
    <cfRule type="containsText" dxfId="12" priority="14" operator="containsText" text="Warning">
      <formula>NOT(ISERROR(SEARCH("Warning",E50)))</formula>
    </cfRule>
  </conditionalFormatting>
  <conditionalFormatting sqref="E45:F46">
    <cfRule type="containsText" dxfId="11" priority="10" operator="containsText" text="Warning">
      <formula>NOT(ISERROR(SEARCH("Warning",E45)))</formula>
    </cfRule>
  </conditionalFormatting>
  <conditionalFormatting sqref="B15">
    <cfRule type="containsText" dxfId="10" priority="48" operator="containsText" text="Warning">
      <formula>NOT(ISERROR(SEARCH("Warning",B15)))</formula>
    </cfRule>
    <cfRule type="expression" priority="49">
      <formula>$G$21=0</formula>
    </cfRule>
    <cfRule type="containsText" dxfId="9" priority="50" operator="containsText" text="Please select from drop-down menu">
      <formula>NOT(ISERROR(SEARCH("Please select from drop-down menu",B15)))</formula>
    </cfRule>
  </conditionalFormatting>
  <conditionalFormatting sqref="G30:H30">
    <cfRule type="containsText" dxfId="8" priority="9" operator="containsText" text="Warning">
      <formula>NOT(ISERROR(SEARCH("Warning",G30)))</formula>
    </cfRule>
  </conditionalFormatting>
  <conditionalFormatting sqref="G24:H24">
    <cfRule type="containsText" dxfId="7" priority="8" operator="containsText" text="Warning">
      <formula>NOT(ISERROR(SEARCH("Warning",G24)))</formula>
    </cfRule>
  </conditionalFormatting>
  <conditionalFormatting sqref="G25:H26">
    <cfRule type="containsText" dxfId="6" priority="7" operator="containsText" text="Warning">
      <formula>NOT(ISERROR(SEARCH("Warning",G25)))</formula>
    </cfRule>
  </conditionalFormatting>
  <conditionalFormatting sqref="G27:H27">
    <cfRule type="containsText" dxfId="5" priority="6" operator="containsText" text="Warning">
      <formula>NOT(ISERROR(SEARCH("Warning",G27)))</formula>
    </cfRule>
  </conditionalFormatting>
  <conditionalFormatting sqref="G29:H29">
    <cfRule type="containsText" dxfId="4" priority="5" operator="containsText" text="Warning">
      <formula>NOT(ISERROR(SEARCH("Warning",G29)))</formula>
    </cfRule>
  </conditionalFormatting>
  <conditionalFormatting sqref="G31:H31">
    <cfRule type="containsText" dxfId="3" priority="4" operator="containsText" text="Warning">
      <formula>NOT(ISERROR(SEARCH("Warning",G31)))</formula>
    </cfRule>
  </conditionalFormatting>
  <conditionalFormatting sqref="M80">
    <cfRule type="containsText" dxfId="2" priority="3" operator="containsText" text="Warning">
      <formula>NOT(ISERROR(SEARCH("Warning",M80)))</formula>
    </cfRule>
  </conditionalFormatting>
  <conditionalFormatting sqref="E51:F51">
    <cfRule type="containsText" dxfId="1" priority="2" operator="containsText" text="Warning">
      <formula>NOT(ISERROR(SEARCH("Warning",E51)))</formula>
    </cfRule>
  </conditionalFormatting>
  <conditionalFormatting sqref="G35:H35">
    <cfRule type="containsText" dxfId="0" priority="1" operator="containsText" text="Warning">
      <formula>NOT(ISERROR(SEARCH("Warning",G35)))</formula>
    </cfRule>
  </conditionalFormatting>
  <dataValidations count="1">
    <dataValidation type="decimal" operator="greaterThan" allowBlank="1" showInputMessage="1" showErrorMessage="1" sqref="D50">
      <formula1>0</formula1>
    </dataValidation>
  </dataValidations>
  <pageMargins left="0.7" right="0.7" top="0.75" bottom="0.75" header="0.3" footer="0.3"/>
  <pageSetup paperSize="9" scale="36" orientation="landscape" r:id="rId1"/>
  <headerFooter>
    <oddHeader>&amp;L&amp;9EBA data collection exercise on the revision of prudential framework for investment firms.
Template for MiFID investment firms</oddHeader>
  </headerFooter>
  <rowBreaks count="1" manualBreakCount="1">
    <brk id="67" max="12" man="1"/>
  </rowBreaks>
  <ignoredErrors>
    <ignoredError sqref="M86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Settings!$F$4:$F$9</xm:f>
          </x14:formula1>
          <xm:sqref>C51:D51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85" zoomScaleNormal="85" zoomScaleSheetLayoutView="100" workbookViewId="0">
      <selection activeCell="D19" sqref="D19"/>
    </sheetView>
  </sheetViews>
  <sheetFormatPr defaultColWidth="11.42578125" defaultRowHeight="16.5" x14ac:dyDescent="0.3"/>
  <cols>
    <col min="1" max="1" width="11.42578125" style="156" customWidth="1"/>
    <col min="2" max="2" width="15.28515625" style="156" customWidth="1"/>
    <col min="3" max="3" width="11.42578125" style="156" customWidth="1"/>
    <col min="4" max="4" width="17.7109375" style="156" customWidth="1"/>
    <col min="5" max="5" width="21.85546875" style="156" customWidth="1"/>
    <col min="6" max="6" width="11.42578125" style="156" customWidth="1"/>
    <col min="7" max="16384" width="11.42578125" style="156"/>
  </cols>
  <sheetData>
    <row r="1" spans="1:6" ht="25.5" x14ac:dyDescent="0.3">
      <c r="A1" s="1" t="s">
        <v>0</v>
      </c>
    </row>
    <row r="3" spans="1:6" x14ac:dyDescent="0.3">
      <c r="A3" s="157" t="s">
        <v>1</v>
      </c>
      <c r="B3" s="157" t="s">
        <v>215</v>
      </c>
      <c r="C3" s="157" t="s">
        <v>131</v>
      </c>
      <c r="D3" s="157" t="s">
        <v>40</v>
      </c>
      <c r="E3" s="157" t="s">
        <v>132</v>
      </c>
      <c r="F3" s="157" t="s">
        <v>83</v>
      </c>
    </row>
    <row r="4" spans="1:6" x14ac:dyDescent="0.3">
      <c r="A4" s="158" t="s">
        <v>89</v>
      </c>
      <c r="B4" s="158" t="s">
        <v>89</v>
      </c>
      <c r="C4" s="158" t="s">
        <v>89</v>
      </c>
      <c r="D4" s="158" t="s">
        <v>89</v>
      </c>
      <c r="E4" s="158" t="s">
        <v>89</v>
      </c>
      <c r="F4" s="158" t="s">
        <v>89</v>
      </c>
    </row>
    <row r="5" spans="1:6" x14ac:dyDescent="0.3">
      <c r="A5" s="156" t="s">
        <v>81</v>
      </c>
      <c r="B5" s="156" t="s">
        <v>20</v>
      </c>
      <c r="C5" s="156" t="s">
        <v>84</v>
      </c>
      <c r="D5" s="156" t="s">
        <v>41</v>
      </c>
      <c r="E5" s="156" t="s">
        <v>69</v>
      </c>
      <c r="F5" s="156" t="s">
        <v>98</v>
      </c>
    </row>
    <row r="6" spans="1:6" x14ac:dyDescent="0.3">
      <c r="A6" s="156" t="s">
        <v>82</v>
      </c>
      <c r="B6" s="156" t="s">
        <v>2</v>
      </c>
      <c r="C6" s="156" t="s">
        <v>101</v>
      </c>
      <c r="D6" s="156" t="s">
        <v>42</v>
      </c>
      <c r="E6" s="156" t="s">
        <v>91</v>
      </c>
      <c r="F6" s="156" t="s">
        <v>97</v>
      </c>
    </row>
    <row r="7" spans="1:6" x14ac:dyDescent="0.3">
      <c r="B7" s="156" t="s">
        <v>3</v>
      </c>
      <c r="C7" s="156" t="s">
        <v>102</v>
      </c>
      <c r="D7" s="156" t="s">
        <v>43</v>
      </c>
      <c r="F7" s="156" t="s">
        <v>99</v>
      </c>
    </row>
    <row r="8" spans="1:6" x14ac:dyDescent="0.3">
      <c r="B8" s="156" t="s">
        <v>13</v>
      </c>
      <c r="D8" s="156" t="s">
        <v>44</v>
      </c>
      <c r="F8" s="156" t="s">
        <v>100</v>
      </c>
    </row>
    <row r="9" spans="1:6" x14ac:dyDescent="0.3">
      <c r="B9" s="156" t="s">
        <v>106</v>
      </c>
      <c r="D9" s="156" t="s">
        <v>45</v>
      </c>
      <c r="F9" s="156" t="s">
        <v>93</v>
      </c>
    </row>
    <row r="10" spans="1:6" x14ac:dyDescent="0.3">
      <c r="B10" s="156" t="s">
        <v>5</v>
      </c>
      <c r="D10" s="156" t="s">
        <v>46</v>
      </c>
    </row>
    <row r="11" spans="1:6" x14ac:dyDescent="0.3">
      <c r="B11" s="156" t="s">
        <v>4</v>
      </c>
      <c r="D11" s="156" t="s">
        <v>47</v>
      </c>
    </row>
    <row r="12" spans="1:6" x14ac:dyDescent="0.3">
      <c r="B12" s="156" t="s">
        <v>6</v>
      </c>
      <c r="D12" s="156" t="s">
        <v>48</v>
      </c>
    </row>
    <row r="13" spans="1:6" x14ac:dyDescent="0.3">
      <c r="B13" s="156" t="s">
        <v>8</v>
      </c>
      <c r="D13" s="156" t="s">
        <v>49</v>
      </c>
    </row>
    <row r="14" spans="1:6" x14ac:dyDescent="0.3">
      <c r="B14" s="156" t="s">
        <v>10</v>
      </c>
      <c r="D14" s="156" t="s">
        <v>50</v>
      </c>
    </row>
    <row r="15" spans="1:6" x14ac:dyDescent="0.3">
      <c r="B15" s="156" t="s">
        <v>26</v>
      </c>
      <c r="D15" s="156" t="s">
        <v>51</v>
      </c>
    </row>
    <row r="16" spans="1:6" x14ac:dyDescent="0.3">
      <c r="B16" s="156" t="s">
        <v>11</v>
      </c>
      <c r="D16" s="156" t="s">
        <v>52</v>
      </c>
    </row>
    <row r="17" spans="2:4" x14ac:dyDescent="0.3">
      <c r="B17" s="156" t="s">
        <v>9</v>
      </c>
      <c r="D17" s="156" t="s">
        <v>53</v>
      </c>
    </row>
    <row r="18" spans="2:4" x14ac:dyDescent="0.3">
      <c r="B18" s="156" t="s">
        <v>17</v>
      </c>
    </row>
    <row r="19" spans="2:4" x14ac:dyDescent="0.3">
      <c r="B19" s="159" t="s">
        <v>7</v>
      </c>
    </row>
    <row r="20" spans="2:4" x14ac:dyDescent="0.3">
      <c r="B20" s="159" t="s">
        <v>29</v>
      </c>
    </row>
    <row r="21" spans="2:4" x14ac:dyDescent="0.3">
      <c r="B21" s="159" t="s">
        <v>12</v>
      </c>
    </row>
    <row r="22" spans="2:4" x14ac:dyDescent="0.3">
      <c r="B22" s="159" t="s">
        <v>30</v>
      </c>
    </row>
    <row r="23" spans="2:4" x14ac:dyDescent="0.3">
      <c r="B23" s="159" t="s">
        <v>14</v>
      </c>
    </row>
    <row r="24" spans="2:4" x14ac:dyDescent="0.3">
      <c r="B24" s="159" t="s">
        <v>16</v>
      </c>
    </row>
    <row r="25" spans="2:4" x14ac:dyDescent="0.3">
      <c r="B25" s="159" t="s">
        <v>15</v>
      </c>
    </row>
    <row r="26" spans="2:4" x14ac:dyDescent="0.3">
      <c r="B26" s="159" t="s">
        <v>18</v>
      </c>
    </row>
    <row r="27" spans="2:4" x14ac:dyDescent="0.3">
      <c r="B27" s="159" t="s">
        <v>19</v>
      </c>
    </row>
    <row r="28" spans="2:4" x14ac:dyDescent="0.3">
      <c r="B28" s="159" t="s">
        <v>31</v>
      </c>
    </row>
    <row r="29" spans="2:4" x14ac:dyDescent="0.3">
      <c r="B29" s="159" t="s">
        <v>21</v>
      </c>
    </row>
    <row r="30" spans="2:4" x14ac:dyDescent="0.3">
      <c r="B30" s="159" t="s">
        <v>22</v>
      </c>
    </row>
    <row r="31" spans="2:4" x14ac:dyDescent="0.3">
      <c r="B31" s="156" t="s">
        <v>23</v>
      </c>
    </row>
    <row r="32" spans="2:4" x14ac:dyDescent="0.3">
      <c r="B32" s="156" t="s">
        <v>27</v>
      </c>
    </row>
    <row r="33" spans="2:2" x14ac:dyDescent="0.3">
      <c r="B33" s="156" t="s">
        <v>24</v>
      </c>
    </row>
    <row r="34" spans="2:2" x14ac:dyDescent="0.3">
      <c r="B34" s="156" t="s">
        <v>25</v>
      </c>
    </row>
    <row r="35" spans="2:2" x14ac:dyDescent="0.3">
      <c r="B35" s="156" t="s">
        <v>28</v>
      </c>
    </row>
  </sheetData>
  <sheetProtection password="F3A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Guidelines</vt:lpstr>
      <vt:lpstr>General_Information</vt:lpstr>
      <vt:lpstr>Quantitative_Information</vt:lpstr>
      <vt:lpstr>Settings</vt:lpstr>
      <vt:lpstr>General_Information!Print_Area</vt:lpstr>
      <vt:lpstr>Quantitative_Information!Print_Area</vt:lpstr>
      <vt:lpstr>Scope_of_consolidation</vt:lpstr>
    </vt:vector>
  </TitlesOfParts>
  <Company>Banque de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Clara.Garcia@eba.europa.eu</dc:creator>
  <cp:lastModifiedBy>Despo Malikkidou</cp:lastModifiedBy>
  <cp:lastPrinted>2017-06-30T07:51:21Z</cp:lastPrinted>
  <dcterms:created xsi:type="dcterms:W3CDTF">2016-02-15T11:22:11Z</dcterms:created>
  <dcterms:modified xsi:type="dcterms:W3CDTF">2017-07-06T08:53:29Z</dcterms:modified>
</cp:coreProperties>
</file>