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updateLinks="never" codeName="ThisWorkbook" defaultThemeVersion="124226"/>
  <bookViews>
    <workbookView xWindow="180" yWindow="345" windowWidth="14010" windowHeight="11820" tabRatio="909"/>
  </bookViews>
  <sheets>
    <sheet name="Start" sheetId="5" r:id="rId1"/>
    <sheet name="Charts" sheetId="4" r:id="rId2"/>
    <sheet name="KRI database" sheetId="1" r:id="rId3"/>
    <sheet name="Data" sheetId="3" r:id="rId4"/>
    <sheet name="List" sheetId="2" state="hidden" r:id="rId5"/>
  </sheets>
  <externalReferences>
    <externalReference r:id="rId6"/>
  </externalReferences>
  <definedNames>
    <definedName name="_xlnm._FilterDatabase" localSheetId="3" hidden="1">Data!$V$1:$AB$379</definedName>
    <definedName name="_xlnm.Print_Area" localSheetId="1">Charts!$A$2:$Q$37</definedName>
    <definedName name="_xlnm.Print_Area" localSheetId="0">Start!$A$1:$F$12</definedName>
  </definedNames>
  <calcPr calcId="145621"/>
</workbook>
</file>

<file path=xl/calcChain.xml><?xml version="1.0" encoding="utf-8"?>
<calcChain xmlns="http://schemas.openxmlformats.org/spreadsheetml/2006/main">
  <c r="O35" i="4" l="1"/>
  <c r="L35" i="4"/>
  <c r="I35" i="4"/>
  <c r="F35" i="4"/>
  <c r="C35" i="4"/>
  <c r="BI46" i="4"/>
  <c r="BI45" i="4"/>
  <c r="C31" i="4" l="1"/>
  <c r="C32" i="4"/>
  <c r="C33" i="4"/>
  <c r="C34" i="4"/>
  <c r="C36" i="4"/>
  <c r="BI44" i="4"/>
  <c r="BI43" i="4"/>
  <c r="C30" i="4"/>
  <c r="V254" i="3" l="1"/>
  <c r="V255" i="3"/>
  <c r="V256" i="3"/>
  <c r="V257" i="3"/>
  <c r="V258" i="3"/>
  <c r="V259" i="3"/>
  <c r="V260" i="3"/>
  <c r="V261" i="3"/>
  <c r="V262" i="3"/>
  <c r="V263" i="3"/>
  <c r="V264" i="3"/>
  <c r="V265" i="3"/>
  <c r="V266" i="3"/>
  <c r="V267" i="3"/>
  <c r="V268" i="3"/>
  <c r="V269" i="3"/>
  <c r="V270" i="3"/>
  <c r="V271" i="3"/>
  <c r="V272" i="3"/>
  <c r="V273" i="3"/>
  <c r="V274" i="3"/>
  <c r="V275" i="3"/>
  <c r="V276" i="3"/>
  <c r="V277" i="3"/>
  <c r="V278" i="3"/>
  <c r="V279" i="3"/>
  <c r="V280" i="3"/>
  <c r="V281" i="3"/>
  <c r="V282" i="3"/>
  <c r="V283" i="3"/>
  <c r="V284" i="3"/>
  <c r="V285" i="3"/>
  <c r="V286" i="3"/>
  <c r="V287" i="3"/>
  <c r="V288" i="3"/>
  <c r="V289" i="3"/>
  <c r="V290" i="3"/>
  <c r="V291" i="3"/>
  <c r="V292" i="3"/>
  <c r="V293" i="3"/>
  <c r="V294" i="3"/>
  <c r="V295" i="3"/>
  <c r="V296" i="3"/>
  <c r="V297" i="3"/>
  <c r="V298" i="3"/>
  <c r="V299" i="3"/>
  <c r="V300" i="3"/>
  <c r="V301" i="3"/>
  <c r="V302" i="3"/>
  <c r="V303" i="3"/>
  <c r="V304" i="3"/>
  <c r="V305" i="3"/>
  <c r="V306" i="3"/>
  <c r="V307" i="3"/>
  <c r="V308" i="3"/>
  <c r="V309" i="3"/>
  <c r="V310" i="3"/>
  <c r="V311" i="3"/>
  <c r="V312" i="3"/>
  <c r="V313" i="3"/>
  <c r="V314" i="3"/>
  <c r="V315" i="3"/>
  <c r="V316" i="3"/>
  <c r="V317" i="3"/>
  <c r="V318" i="3"/>
  <c r="V319" i="3"/>
  <c r="V320" i="3"/>
  <c r="V321" i="3"/>
  <c r="V322" i="3"/>
  <c r="V323" i="3"/>
  <c r="V324" i="3"/>
  <c r="V325" i="3"/>
  <c r="V326" i="3"/>
  <c r="V327" i="3"/>
  <c r="V328" i="3"/>
  <c r="V329" i="3"/>
  <c r="V330" i="3"/>
  <c r="V331" i="3"/>
  <c r="V332" i="3"/>
  <c r="V333" i="3"/>
  <c r="V334" i="3"/>
  <c r="V335" i="3"/>
  <c r="V336" i="3"/>
  <c r="V337" i="3"/>
  <c r="V65" i="3"/>
  <c r="V66" i="3"/>
  <c r="V67" i="3"/>
  <c r="V68" i="3"/>
  <c r="V69" i="3"/>
  <c r="V70" i="3"/>
  <c r="V71" i="3"/>
  <c r="V72" i="3"/>
  <c r="V73" i="3"/>
  <c r="V74" i="3"/>
  <c r="V75" i="3"/>
  <c r="V76" i="3"/>
  <c r="V77" i="3"/>
  <c r="V78" i="3"/>
  <c r="V79" i="3"/>
  <c r="V80" i="3"/>
  <c r="V81" i="3"/>
  <c r="V82" i="3"/>
  <c r="V83" i="3"/>
  <c r="V84" i="3"/>
  <c r="V85" i="3"/>
  <c r="V86" i="3"/>
  <c r="V87" i="3"/>
  <c r="V88" i="3"/>
  <c r="V89" i="3"/>
  <c r="V90" i="3"/>
  <c r="V91" i="3"/>
  <c r="V92" i="3"/>
  <c r="V93" i="3"/>
  <c r="V94" i="3"/>
  <c r="V95" i="3"/>
  <c r="V96" i="3"/>
  <c r="V97" i="3"/>
  <c r="V98" i="3"/>
  <c r="V99" i="3"/>
  <c r="V100" i="3"/>
  <c r="V101" i="3"/>
  <c r="V102" i="3"/>
  <c r="V103" i="3"/>
  <c r="V104" i="3"/>
  <c r="V105" i="3"/>
  <c r="V106" i="3"/>
  <c r="V338" i="3"/>
  <c r="V339" i="3"/>
  <c r="V340" i="3"/>
  <c r="V341" i="3"/>
  <c r="V342" i="3"/>
  <c r="V343" i="3"/>
  <c r="V344" i="3"/>
  <c r="V345" i="3"/>
  <c r="V346" i="3"/>
  <c r="V347" i="3"/>
  <c r="V348" i="3"/>
  <c r="V349" i="3"/>
  <c r="V350" i="3"/>
  <c r="V351" i="3"/>
  <c r="V352" i="3"/>
  <c r="V353" i="3"/>
  <c r="V354" i="3"/>
  <c r="V355" i="3"/>
  <c r="V356" i="3"/>
  <c r="V357" i="3"/>
  <c r="V358" i="3"/>
  <c r="V359" i="3"/>
  <c r="V360" i="3"/>
  <c r="V361" i="3"/>
  <c r="V362" i="3"/>
  <c r="V363" i="3"/>
  <c r="V364" i="3"/>
  <c r="V365" i="3"/>
  <c r="V366" i="3"/>
  <c r="V367" i="3"/>
  <c r="V368" i="3"/>
  <c r="V369" i="3"/>
  <c r="V370" i="3"/>
  <c r="V371" i="3"/>
  <c r="V372" i="3"/>
  <c r="V373" i="3"/>
  <c r="V374" i="3"/>
  <c r="V375" i="3"/>
  <c r="V376" i="3"/>
  <c r="V377" i="3"/>
  <c r="V378" i="3"/>
  <c r="V379" i="3"/>
  <c r="V107" i="3"/>
  <c r="V108" i="3"/>
  <c r="V109" i="3"/>
  <c r="V110" i="3"/>
  <c r="V111" i="3"/>
  <c r="V112" i="3"/>
  <c r="V113" i="3"/>
  <c r="V114" i="3"/>
  <c r="V115" i="3"/>
  <c r="V116" i="3"/>
  <c r="V117" i="3"/>
  <c r="V118" i="3"/>
  <c r="V119" i="3"/>
  <c r="V120" i="3"/>
  <c r="V121" i="3"/>
  <c r="V122" i="3"/>
  <c r="V123" i="3"/>
  <c r="V124" i="3"/>
  <c r="V125" i="3"/>
  <c r="V126" i="3"/>
  <c r="V127" i="3"/>
  <c r="A1930" i="3"/>
  <c r="A1929" i="3"/>
  <c r="A1928" i="3"/>
  <c r="A1927" i="3"/>
  <c r="A1926" i="3"/>
  <c r="A1925" i="3"/>
  <c r="A1924" i="3"/>
  <c r="A1923" i="3"/>
  <c r="A1922" i="3"/>
  <c r="A1921" i="3"/>
  <c r="A1920" i="3"/>
  <c r="A1919" i="3"/>
  <c r="A1918" i="3"/>
  <c r="A1917" i="3"/>
  <c r="A1916" i="3"/>
  <c r="A1915" i="3"/>
  <c r="A1914" i="3"/>
  <c r="A1913" i="3"/>
  <c r="A1912" i="3"/>
  <c r="A1911" i="3"/>
  <c r="A1910" i="3"/>
  <c r="A1909" i="3"/>
  <c r="A1908" i="3"/>
  <c r="A1907" i="3"/>
  <c r="A1906" i="3"/>
  <c r="A1905" i="3"/>
  <c r="A1904" i="3"/>
  <c r="A1903" i="3"/>
  <c r="A1902" i="3"/>
  <c r="A1901" i="3"/>
  <c r="A1900" i="3"/>
  <c r="A1899" i="3"/>
  <c r="A1898" i="3"/>
  <c r="A1897" i="3"/>
  <c r="A1896" i="3"/>
  <c r="A1895" i="3"/>
  <c r="A1894" i="3"/>
  <c r="A1893" i="3"/>
  <c r="A1892" i="3"/>
  <c r="A1891" i="3"/>
  <c r="A1890" i="3"/>
  <c r="A1889" i="3"/>
  <c r="A1888" i="3"/>
  <c r="A1887" i="3"/>
  <c r="A1886" i="3"/>
  <c r="A1885" i="3"/>
  <c r="A1884" i="3"/>
  <c r="A1883" i="3"/>
  <c r="A1882" i="3"/>
  <c r="A1881" i="3"/>
  <c r="A1880" i="3"/>
  <c r="A1879" i="3"/>
  <c r="A1878" i="3"/>
  <c r="A1877" i="3"/>
  <c r="A1876" i="3"/>
  <c r="A1875" i="3"/>
  <c r="A1874" i="3"/>
  <c r="A1873" i="3"/>
  <c r="A1872" i="3"/>
  <c r="A1871" i="3"/>
  <c r="A1870" i="3"/>
  <c r="A1869" i="3"/>
  <c r="A1868" i="3"/>
  <c r="A1867" i="3"/>
  <c r="A1866" i="3"/>
  <c r="A1865" i="3"/>
  <c r="A1864" i="3"/>
  <c r="A1863" i="3"/>
  <c r="A1862" i="3"/>
  <c r="A1861" i="3"/>
  <c r="A1860" i="3"/>
  <c r="A1859" i="3"/>
  <c r="A1858" i="3"/>
  <c r="A1857" i="3"/>
  <c r="A1856" i="3"/>
  <c r="A1855" i="3"/>
  <c r="A1854" i="3"/>
  <c r="A1853" i="3"/>
  <c r="A1852" i="3"/>
  <c r="A1851" i="3"/>
  <c r="A1850" i="3"/>
  <c r="A1849" i="3"/>
  <c r="A1848" i="3"/>
  <c r="A1847" i="3"/>
  <c r="A1846" i="3"/>
  <c r="A1845" i="3"/>
  <c r="A1844" i="3"/>
  <c r="A1843" i="3"/>
  <c r="A1842" i="3"/>
  <c r="A1841" i="3"/>
  <c r="A1840" i="3"/>
  <c r="A1839" i="3"/>
  <c r="A1838" i="3"/>
  <c r="A1837" i="3"/>
  <c r="A1836" i="3"/>
  <c r="A1835" i="3"/>
  <c r="A1834" i="3"/>
  <c r="A1833" i="3"/>
  <c r="A1832" i="3"/>
  <c r="A1831" i="3"/>
  <c r="A1830" i="3"/>
  <c r="A1829" i="3"/>
  <c r="A1828" i="3"/>
  <c r="A1827" i="3"/>
  <c r="A1826" i="3"/>
  <c r="A1825" i="3"/>
  <c r="A1824" i="3"/>
  <c r="A1823" i="3"/>
  <c r="A1822" i="3"/>
  <c r="A1821" i="3"/>
  <c r="A1820" i="3"/>
  <c r="A1819" i="3"/>
  <c r="A1818" i="3"/>
  <c r="A1817" i="3"/>
  <c r="A1816" i="3"/>
  <c r="A1815" i="3"/>
  <c r="A1814" i="3"/>
  <c r="A1813" i="3"/>
  <c r="A1812" i="3"/>
  <c r="A1811" i="3"/>
  <c r="A1810" i="3"/>
  <c r="A1809" i="3"/>
  <c r="A1808" i="3"/>
  <c r="A1807" i="3"/>
  <c r="A1806" i="3"/>
  <c r="A1805" i="3"/>
  <c r="A1804" i="3"/>
  <c r="A1803" i="3"/>
  <c r="A1802" i="3"/>
  <c r="A1801" i="3"/>
  <c r="A1800" i="3"/>
  <c r="A1799" i="3"/>
  <c r="A1798" i="3"/>
  <c r="A1797" i="3"/>
  <c r="A1796" i="3"/>
  <c r="A1795" i="3"/>
  <c r="A1794" i="3"/>
  <c r="A1793" i="3"/>
  <c r="A1792" i="3"/>
  <c r="A1791" i="3"/>
  <c r="A1790" i="3"/>
  <c r="A1789" i="3"/>
  <c r="A1788" i="3"/>
  <c r="A1787" i="3"/>
  <c r="A1786" i="3"/>
  <c r="A1785" i="3"/>
  <c r="A1784" i="3"/>
  <c r="A1783" i="3"/>
  <c r="A1782" i="3"/>
  <c r="A1781" i="3"/>
  <c r="A1780" i="3"/>
  <c r="A1779" i="3"/>
  <c r="A1778" i="3"/>
  <c r="A1777" i="3"/>
  <c r="A1776" i="3"/>
  <c r="A1775" i="3"/>
  <c r="A1774" i="3"/>
  <c r="A1773" i="3"/>
  <c r="A1772" i="3"/>
  <c r="A1771" i="3"/>
  <c r="A1770" i="3"/>
  <c r="A1769" i="3"/>
  <c r="A1768" i="3"/>
  <c r="A1767" i="3"/>
  <c r="A1766" i="3"/>
  <c r="A1765" i="3"/>
  <c r="A1764" i="3"/>
  <c r="A1763" i="3"/>
  <c r="A1762" i="3"/>
  <c r="A1761" i="3"/>
  <c r="A1760" i="3"/>
  <c r="A1759" i="3"/>
  <c r="A1758" i="3"/>
  <c r="A1757" i="3"/>
  <c r="A1756" i="3"/>
  <c r="A1755" i="3"/>
  <c r="A1754" i="3"/>
  <c r="A1753" i="3"/>
  <c r="A1752" i="3"/>
  <c r="A1751" i="3"/>
  <c r="A1750" i="3"/>
  <c r="A1749" i="3"/>
  <c r="A1748" i="3"/>
  <c r="A1747" i="3"/>
  <c r="A1746" i="3"/>
  <c r="A1745" i="3"/>
  <c r="A1744" i="3"/>
  <c r="A1743" i="3"/>
  <c r="A1742" i="3"/>
  <c r="A1741" i="3"/>
  <c r="A1740" i="3"/>
  <c r="A1739" i="3"/>
  <c r="A1738" i="3"/>
  <c r="A1737" i="3"/>
  <c r="A1736" i="3"/>
  <c r="A1735" i="3"/>
  <c r="A1734" i="3"/>
  <c r="A1733" i="3"/>
  <c r="A1732" i="3"/>
  <c r="A1731" i="3"/>
  <c r="A1730" i="3"/>
  <c r="A1729" i="3"/>
  <c r="A1728" i="3"/>
  <c r="A1727" i="3"/>
  <c r="A1726" i="3"/>
  <c r="A1725" i="3"/>
  <c r="A1724" i="3"/>
  <c r="A1723" i="3"/>
  <c r="A1722" i="3"/>
  <c r="A1721" i="3"/>
  <c r="A1720" i="3"/>
  <c r="A1719" i="3"/>
  <c r="A1718" i="3"/>
  <c r="A1717" i="3"/>
  <c r="A1716" i="3"/>
  <c r="A1715" i="3"/>
  <c r="A1714" i="3"/>
  <c r="A1713" i="3"/>
  <c r="A1712" i="3"/>
  <c r="A1711" i="3"/>
  <c r="A1710" i="3"/>
  <c r="A1709" i="3"/>
  <c r="A1708" i="3"/>
  <c r="A1707" i="3"/>
  <c r="A1706" i="3"/>
  <c r="A1705" i="3"/>
  <c r="A1704" i="3"/>
  <c r="A1703" i="3"/>
  <c r="A1702" i="3"/>
  <c r="A1701" i="3"/>
  <c r="A1700" i="3"/>
  <c r="A1699" i="3"/>
  <c r="A1698" i="3"/>
  <c r="A1697" i="3"/>
  <c r="A1696" i="3"/>
  <c r="A1695" i="3"/>
  <c r="A1694" i="3"/>
  <c r="A1693" i="3"/>
  <c r="A1692" i="3"/>
  <c r="A1691" i="3"/>
  <c r="A1690" i="3"/>
  <c r="A1689" i="3"/>
  <c r="A1688" i="3"/>
  <c r="A1687" i="3"/>
  <c r="A1686" i="3"/>
  <c r="A1685" i="3"/>
  <c r="A1684" i="3"/>
  <c r="A1683" i="3"/>
  <c r="A1682" i="3"/>
  <c r="A1681" i="3"/>
  <c r="A1680" i="3"/>
  <c r="A1679" i="3"/>
  <c r="A1678" i="3"/>
  <c r="A1677" i="3"/>
  <c r="A1676" i="3"/>
  <c r="A1675" i="3"/>
  <c r="A1674" i="3"/>
  <c r="A1673" i="3"/>
  <c r="A1672" i="3"/>
  <c r="A1671" i="3"/>
  <c r="A1670" i="3"/>
  <c r="A1669" i="3"/>
  <c r="A1668" i="3"/>
  <c r="A1667" i="3"/>
  <c r="A1666" i="3"/>
  <c r="A1665" i="3"/>
  <c r="A1664" i="3"/>
  <c r="A1663" i="3"/>
  <c r="A1662" i="3"/>
  <c r="A1661" i="3"/>
  <c r="A1660" i="3"/>
  <c r="A1659" i="3"/>
  <c r="A1658" i="3"/>
  <c r="A1657" i="3"/>
  <c r="A1656" i="3"/>
  <c r="A1655" i="3"/>
  <c r="A1654" i="3"/>
  <c r="A1653" i="3"/>
  <c r="A1652" i="3"/>
  <c r="A1651" i="3"/>
  <c r="A1650" i="3"/>
  <c r="A1649" i="3"/>
  <c r="A1648" i="3"/>
  <c r="A1647" i="3"/>
  <c r="A1646" i="3"/>
  <c r="A1645" i="3"/>
  <c r="A1644" i="3"/>
  <c r="A1643" i="3"/>
  <c r="A1642" i="3"/>
  <c r="A1641" i="3"/>
  <c r="A1640" i="3"/>
  <c r="A1639" i="3"/>
  <c r="A1638" i="3"/>
  <c r="A1637" i="3"/>
  <c r="A1636" i="3"/>
  <c r="A1635" i="3"/>
  <c r="A1634" i="3"/>
  <c r="A1633" i="3"/>
  <c r="A1632" i="3"/>
  <c r="A1631" i="3"/>
  <c r="A1630" i="3"/>
  <c r="A1629" i="3"/>
  <c r="A1628" i="3"/>
  <c r="A1627" i="3"/>
  <c r="A1626" i="3"/>
  <c r="A1625" i="3"/>
  <c r="A1624" i="3"/>
  <c r="A1623" i="3"/>
  <c r="A1622" i="3"/>
  <c r="A1621" i="3"/>
  <c r="A1620" i="3"/>
  <c r="A1619" i="3"/>
  <c r="A1618" i="3"/>
  <c r="A1617" i="3"/>
  <c r="A1616" i="3"/>
  <c r="A1615" i="3"/>
  <c r="A1614" i="3"/>
  <c r="A1613" i="3"/>
  <c r="A1612" i="3"/>
  <c r="A1611" i="3"/>
  <c r="A1610" i="3"/>
  <c r="A1609" i="3"/>
  <c r="A1608" i="3"/>
  <c r="A1607" i="3"/>
  <c r="A1606" i="3"/>
  <c r="A1605" i="3"/>
  <c r="A1604" i="3"/>
  <c r="A1603" i="3"/>
  <c r="A1602" i="3"/>
  <c r="A1601" i="3"/>
  <c r="A1600" i="3"/>
  <c r="A1599" i="3"/>
  <c r="A1598" i="3"/>
  <c r="A1597" i="3"/>
  <c r="A1596" i="3"/>
  <c r="A1595" i="3"/>
  <c r="A1594" i="3"/>
  <c r="A1593" i="3"/>
  <c r="A1592" i="3"/>
  <c r="A1591" i="3"/>
  <c r="A1590" i="3"/>
  <c r="A1589" i="3"/>
  <c r="A1588" i="3"/>
  <c r="A1587" i="3"/>
  <c r="A1586" i="3"/>
  <c r="A1585" i="3"/>
  <c r="A1584" i="3"/>
  <c r="A1583" i="3"/>
  <c r="A1582" i="3"/>
  <c r="A1581" i="3"/>
  <c r="A1580" i="3"/>
  <c r="A1579" i="3"/>
  <c r="A1578" i="3"/>
  <c r="A1577" i="3"/>
  <c r="A1576" i="3"/>
  <c r="A1575" i="3"/>
  <c r="A1574" i="3"/>
  <c r="A1573" i="3"/>
  <c r="A1572" i="3"/>
  <c r="A1571" i="3"/>
  <c r="A1570" i="3"/>
  <c r="A1569" i="3"/>
  <c r="A1568" i="3"/>
  <c r="A1567" i="3"/>
  <c r="A1566" i="3"/>
  <c r="A1565" i="3"/>
  <c r="A1564" i="3"/>
  <c r="A1563" i="3"/>
  <c r="A1562" i="3"/>
  <c r="A1561" i="3"/>
  <c r="A1560" i="3"/>
  <c r="A1559" i="3"/>
  <c r="A1558" i="3"/>
  <c r="A1557" i="3"/>
  <c r="A1556" i="3"/>
  <c r="A1555" i="3"/>
  <c r="A1554" i="3"/>
  <c r="A1553" i="3"/>
  <c r="A1552" i="3"/>
  <c r="A1551" i="3"/>
  <c r="A1550" i="3"/>
  <c r="A1549" i="3"/>
  <c r="A1548" i="3"/>
  <c r="A1547" i="3"/>
  <c r="A1546" i="3"/>
  <c r="A1545" i="3"/>
  <c r="A1544" i="3"/>
  <c r="A1543" i="3"/>
  <c r="A1542" i="3"/>
  <c r="A1541" i="3"/>
  <c r="A1540" i="3"/>
  <c r="A1539" i="3"/>
  <c r="A1538" i="3"/>
  <c r="A1537" i="3"/>
  <c r="A1536" i="3"/>
  <c r="A1535" i="3"/>
  <c r="A1534" i="3"/>
  <c r="A1533" i="3"/>
  <c r="A1532" i="3"/>
  <c r="A1531" i="3"/>
  <c r="A1530" i="3"/>
  <c r="A1529" i="3"/>
  <c r="A1528" i="3"/>
  <c r="A1527" i="3"/>
  <c r="A1526" i="3"/>
  <c r="A1525" i="3"/>
  <c r="A1524" i="3"/>
  <c r="A1523" i="3"/>
  <c r="A1522" i="3"/>
  <c r="A1521" i="3"/>
  <c r="A1520" i="3"/>
  <c r="A1519" i="3"/>
  <c r="A1518" i="3"/>
  <c r="A1517" i="3"/>
  <c r="A1516" i="3"/>
  <c r="A1515" i="3"/>
  <c r="A1514" i="3"/>
  <c r="A1513" i="3"/>
  <c r="A1512" i="3"/>
  <c r="A1511" i="3"/>
  <c r="A1510" i="3"/>
  <c r="A1509" i="3"/>
  <c r="A1508" i="3"/>
  <c r="A1507" i="3"/>
  <c r="A1506" i="3"/>
  <c r="A1505" i="3"/>
  <c r="A1504" i="3"/>
  <c r="A1503" i="3"/>
  <c r="A1502" i="3"/>
  <c r="A1501" i="3"/>
  <c r="A1500" i="3"/>
  <c r="A1499" i="3"/>
  <c r="A1498" i="3"/>
  <c r="A1497" i="3"/>
  <c r="A1496" i="3"/>
  <c r="A1495" i="3"/>
  <c r="A1494" i="3"/>
  <c r="A1493" i="3"/>
  <c r="A1492" i="3"/>
  <c r="A1491" i="3"/>
  <c r="A1490" i="3"/>
  <c r="A1489" i="3"/>
  <c r="A1488" i="3"/>
  <c r="A1487" i="3"/>
  <c r="A1486" i="3"/>
  <c r="A1485" i="3"/>
  <c r="A1484" i="3"/>
  <c r="A1483" i="3"/>
  <c r="A1482" i="3"/>
  <c r="A1481" i="3"/>
  <c r="A1480" i="3"/>
  <c r="A1479" i="3"/>
  <c r="A1478" i="3"/>
  <c r="A1477" i="3"/>
  <c r="A1476" i="3"/>
  <c r="A1475" i="3"/>
  <c r="A1474" i="3"/>
  <c r="A1473" i="3"/>
  <c r="A1472" i="3"/>
  <c r="A1471" i="3"/>
  <c r="A1470" i="3"/>
  <c r="A1469" i="3"/>
  <c r="A1468" i="3"/>
  <c r="A1467" i="3"/>
  <c r="A1466" i="3"/>
  <c r="A1465" i="3"/>
  <c r="A1464" i="3"/>
  <c r="A1463" i="3"/>
  <c r="A1462" i="3"/>
  <c r="A1461" i="3"/>
  <c r="A1460" i="3"/>
  <c r="A1459" i="3"/>
  <c r="A1458" i="3"/>
  <c r="A1457" i="3"/>
  <c r="A1456" i="3"/>
  <c r="A1455" i="3"/>
  <c r="A1454" i="3"/>
  <c r="A1453" i="3"/>
  <c r="A1452" i="3"/>
  <c r="A1451" i="3"/>
  <c r="A1450" i="3"/>
  <c r="A1449" i="3"/>
  <c r="A1448" i="3"/>
  <c r="A1447" i="3"/>
  <c r="A1446" i="3"/>
  <c r="A1445" i="3"/>
  <c r="A1444" i="3"/>
  <c r="A1443" i="3"/>
  <c r="A1442" i="3"/>
  <c r="A1441" i="3"/>
  <c r="A1440" i="3"/>
  <c r="A1439" i="3"/>
  <c r="A1438" i="3"/>
  <c r="A1437" i="3"/>
  <c r="A1436" i="3"/>
  <c r="A1435" i="3"/>
  <c r="A1434" i="3"/>
  <c r="A1433" i="3"/>
  <c r="A1432" i="3"/>
  <c r="A1431" i="3"/>
  <c r="A1430" i="3"/>
  <c r="A1429" i="3"/>
  <c r="A1428" i="3"/>
  <c r="A1427" i="3"/>
  <c r="A1426" i="3"/>
  <c r="A1425" i="3"/>
  <c r="A1424" i="3"/>
  <c r="A1423" i="3"/>
  <c r="A1422" i="3"/>
  <c r="A1421" i="3"/>
  <c r="A1420" i="3"/>
  <c r="A1419" i="3"/>
  <c r="A1418" i="3"/>
  <c r="A1417" i="3"/>
  <c r="A1416" i="3"/>
  <c r="A1415" i="3"/>
  <c r="A1414" i="3"/>
  <c r="A1413" i="3"/>
  <c r="A1412" i="3"/>
  <c r="A1411" i="3"/>
  <c r="A1410" i="3"/>
  <c r="A1409" i="3"/>
  <c r="A1408" i="3"/>
  <c r="A1407" i="3"/>
  <c r="A1406" i="3"/>
  <c r="A1405" i="3"/>
  <c r="A1404" i="3"/>
  <c r="A1403" i="3"/>
  <c r="A1402" i="3"/>
  <c r="A1401" i="3"/>
  <c r="A1400" i="3"/>
  <c r="A1399" i="3"/>
  <c r="A1398" i="3"/>
  <c r="A1397" i="3"/>
  <c r="A1396" i="3"/>
  <c r="A1395" i="3"/>
  <c r="A1394" i="3"/>
  <c r="A1393" i="3"/>
  <c r="A1392" i="3"/>
  <c r="A1391" i="3"/>
  <c r="A1390" i="3"/>
  <c r="A1389" i="3"/>
  <c r="A1388" i="3"/>
  <c r="A1387" i="3"/>
  <c r="A1386" i="3"/>
  <c r="A1385" i="3"/>
  <c r="A1384" i="3"/>
  <c r="A1383" i="3"/>
  <c r="A1382" i="3"/>
  <c r="A1381" i="3"/>
  <c r="A1380" i="3"/>
  <c r="A1379" i="3"/>
  <c r="A1378" i="3"/>
  <c r="A1377" i="3"/>
  <c r="A1376" i="3"/>
  <c r="A1375" i="3"/>
  <c r="A1374" i="3"/>
  <c r="A1373" i="3"/>
  <c r="A1372" i="3"/>
  <c r="A1371" i="3"/>
  <c r="A1370" i="3"/>
  <c r="A1369" i="3"/>
  <c r="A1368" i="3"/>
  <c r="A1367" i="3"/>
  <c r="A1366" i="3"/>
  <c r="A1365" i="3"/>
  <c r="A1364" i="3"/>
  <c r="A1363" i="3"/>
  <c r="A1362" i="3"/>
  <c r="A1361" i="3"/>
  <c r="A1360" i="3"/>
  <c r="A1359" i="3"/>
  <c r="A1358" i="3"/>
  <c r="A1357" i="3"/>
  <c r="A1356" i="3"/>
  <c r="A1355" i="3"/>
  <c r="A1354" i="3"/>
  <c r="A1353" i="3"/>
  <c r="A1352" i="3"/>
  <c r="A1351" i="3"/>
  <c r="A1350" i="3"/>
  <c r="A1349" i="3"/>
  <c r="A1348" i="3"/>
  <c r="A1347" i="3"/>
  <c r="A1346" i="3"/>
  <c r="A1345" i="3"/>
  <c r="A1344" i="3"/>
  <c r="A1343" i="3"/>
  <c r="A1342" i="3"/>
  <c r="A1341" i="3"/>
  <c r="A1340" i="3"/>
  <c r="A1339" i="3"/>
  <c r="A1338" i="3"/>
  <c r="A1337" i="3"/>
  <c r="A1336" i="3"/>
  <c r="A1335" i="3"/>
  <c r="A1334" i="3"/>
  <c r="A1333" i="3"/>
  <c r="A1332" i="3"/>
  <c r="A1331" i="3"/>
  <c r="A1330" i="3"/>
  <c r="A1329" i="3"/>
  <c r="A1328" i="3"/>
  <c r="A1327" i="3"/>
  <c r="A1326" i="3"/>
  <c r="A1325" i="3"/>
  <c r="A1324" i="3"/>
  <c r="A1323" i="3"/>
  <c r="A1322" i="3"/>
  <c r="A1321" i="3"/>
  <c r="A1320" i="3"/>
  <c r="A1319" i="3"/>
  <c r="A1318" i="3"/>
  <c r="A1317" i="3"/>
  <c r="A1316" i="3"/>
  <c r="A1315" i="3"/>
  <c r="A1314" i="3"/>
  <c r="A1313" i="3"/>
  <c r="A1312" i="3"/>
  <c r="A1311" i="3"/>
  <c r="A1310" i="3"/>
  <c r="A1309" i="3"/>
  <c r="A1308" i="3"/>
  <c r="A1307" i="3"/>
  <c r="A1306" i="3"/>
  <c r="A1305" i="3"/>
  <c r="A1304" i="3"/>
  <c r="A1303" i="3"/>
  <c r="A1302" i="3"/>
  <c r="A1301" i="3"/>
  <c r="A1300" i="3"/>
  <c r="A1299" i="3"/>
  <c r="A1298" i="3"/>
  <c r="A1297" i="3"/>
  <c r="A1296" i="3"/>
  <c r="A1295" i="3"/>
  <c r="A1294" i="3"/>
  <c r="A1293" i="3"/>
  <c r="A1292" i="3"/>
  <c r="A1291" i="3"/>
  <c r="A1290" i="3"/>
  <c r="A1289" i="3"/>
  <c r="A1288" i="3"/>
  <c r="A1287" i="3"/>
  <c r="A1286" i="3"/>
  <c r="A1285" i="3"/>
  <c r="A1284" i="3"/>
  <c r="A1283" i="3"/>
  <c r="A1282" i="3"/>
  <c r="A1281" i="3"/>
  <c r="A1280" i="3"/>
  <c r="A1279" i="3"/>
  <c r="A1278" i="3"/>
  <c r="A1277" i="3"/>
  <c r="A1276" i="3"/>
  <c r="A1275" i="3"/>
  <c r="A1274" i="3"/>
  <c r="A1273" i="3"/>
  <c r="A1272" i="3"/>
  <c r="A1271" i="3"/>
  <c r="A1270" i="3"/>
  <c r="A1269" i="3"/>
  <c r="A1268" i="3"/>
  <c r="A1267" i="3"/>
  <c r="A1266" i="3"/>
  <c r="A1265" i="3"/>
  <c r="A1264" i="3"/>
  <c r="A1263" i="3"/>
  <c r="A1262" i="3"/>
  <c r="A1261" i="3"/>
  <c r="A1260" i="3"/>
  <c r="A1259" i="3"/>
  <c r="A1258" i="3"/>
  <c r="A1257" i="3"/>
  <c r="A1256" i="3"/>
  <c r="A1255" i="3"/>
  <c r="A1254" i="3"/>
  <c r="A1253" i="3"/>
  <c r="A1252" i="3"/>
  <c r="A1251" i="3"/>
  <c r="A1250" i="3"/>
  <c r="A1249" i="3"/>
  <c r="A1248" i="3"/>
  <c r="A1247" i="3"/>
  <c r="A1246" i="3"/>
  <c r="A1245" i="3"/>
  <c r="A1244" i="3"/>
  <c r="A1243" i="3"/>
  <c r="A1242" i="3"/>
  <c r="A1241" i="3"/>
  <c r="A1240" i="3"/>
  <c r="A1239" i="3"/>
  <c r="A1238" i="3"/>
  <c r="A1237" i="3"/>
  <c r="A1236" i="3"/>
  <c r="A1235" i="3"/>
  <c r="A1234" i="3"/>
  <c r="A1233" i="3"/>
  <c r="A1232" i="3"/>
  <c r="A1231" i="3"/>
  <c r="A1230" i="3"/>
  <c r="A1229" i="3"/>
  <c r="A1228" i="3"/>
  <c r="A1227" i="3"/>
  <c r="A1226" i="3"/>
  <c r="A1225" i="3"/>
  <c r="A1224" i="3"/>
  <c r="A1223" i="3"/>
  <c r="A1222" i="3"/>
  <c r="A1221" i="3"/>
  <c r="A1220" i="3"/>
  <c r="A1219" i="3"/>
  <c r="A1218" i="3"/>
  <c r="A1217" i="3"/>
  <c r="A1216" i="3"/>
  <c r="A1215" i="3"/>
  <c r="A1214" i="3"/>
  <c r="A1213" i="3"/>
  <c r="A1212" i="3"/>
  <c r="A1211" i="3"/>
  <c r="A1210" i="3"/>
  <c r="A1209" i="3"/>
  <c r="A1208" i="3"/>
  <c r="A1207" i="3"/>
  <c r="A1206" i="3"/>
  <c r="A1205" i="3"/>
  <c r="A1204" i="3"/>
  <c r="A1203" i="3"/>
  <c r="A1202" i="3"/>
  <c r="A1201" i="3"/>
  <c r="A1200" i="3"/>
  <c r="A1199" i="3"/>
  <c r="A1198" i="3"/>
  <c r="A1197" i="3"/>
  <c r="A1196" i="3"/>
  <c r="A1195" i="3"/>
  <c r="A1194" i="3"/>
  <c r="A1193" i="3"/>
  <c r="A1192" i="3"/>
  <c r="A1191" i="3"/>
  <c r="A1190" i="3"/>
  <c r="A1189" i="3"/>
  <c r="A1188" i="3"/>
  <c r="A1187" i="3"/>
  <c r="A1186" i="3"/>
  <c r="A1185" i="3"/>
  <c r="A1184" i="3"/>
  <c r="A1183" i="3"/>
  <c r="A1182" i="3"/>
  <c r="A1181" i="3"/>
  <c r="A1180" i="3"/>
  <c r="A1179" i="3"/>
  <c r="A1178" i="3"/>
  <c r="A1177" i="3"/>
  <c r="A1176" i="3"/>
  <c r="A1175" i="3"/>
  <c r="A1174" i="3"/>
  <c r="A1173" i="3"/>
  <c r="A1172" i="3"/>
  <c r="A1171" i="3"/>
  <c r="A1170" i="3"/>
  <c r="A1169" i="3"/>
  <c r="A1168" i="3"/>
  <c r="A1167" i="3"/>
  <c r="A1166" i="3"/>
  <c r="A1165" i="3"/>
  <c r="A1164" i="3"/>
  <c r="A1163" i="3"/>
  <c r="A1162" i="3"/>
  <c r="A1161" i="3"/>
  <c r="A1160" i="3"/>
  <c r="A1159" i="3"/>
  <c r="A1158" i="3"/>
  <c r="A1157" i="3"/>
  <c r="A1156" i="3"/>
  <c r="A1155" i="3"/>
  <c r="A1154" i="3"/>
  <c r="A1153" i="3"/>
  <c r="A1152" i="3"/>
  <c r="A1151" i="3"/>
  <c r="A1150" i="3"/>
  <c r="A1149" i="3"/>
  <c r="A1148" i="3"/>
  <c r="A1147" i="3"/>
  <c r="A1146" i="3"/>
  <c r="A1145" i="3"/>
  <c r="A1144" i="3"/>
  <c r="A1143" i="3"/>
  <c r="A1142" i="3"/>
  <c r="A1141" i="3"/>
  <c r="A1140" i="3"/>
  <c r="A1139" i="3"/>
  <c r="A1138" i="3"/>
  <c r="A1137" i="3"/>
  <c r="A1136" i="3"/>
  <c r="A1135" i="3"/>
  <c r="A1134" i="3"/>
  <c r="A1133" i="3"/>
  <c r="A1132" i="3"/>
  <c r="A1131" i="3"/>
  <c r="A1130" i="3"/>
  <c r="A1129" i="3"/>
  <c r="A1128" i="3"/>
  <c r="A1127" i="3"/>
  <c r="A1126" i="3"/>
  <c r="A1125" i="3"/>
  <c r="A1124" i="3"/>
  <c r="A1123" i="3"/>
  <c r="A1122" i="3"/>
  <c r="A1121" i="3"/>
  <c r="A1120" i="3"/>
  <c r="A1119" i="3"/>
  <c r="A1118" i="3"/>
  <c r="A1117" i="3"/>
  <c r="A1116" i="3"/>
  <c r="A1115" i="3"/>
  <c r="A1114" i="3"/>
  <c r="A1113" i="3"/>
  <c r="A1112" i="3"/>
  <c r="A1111" i="3"/>
  <c r="A1110" i="3"/>
  <c r="A1109" i="3"/>
  <c r="A1108" i="3"/>
  <c r="A1107" i="3"/>
  <c r="A1106" i="3"/>
  <c r="A1105" i="3"/>
  <c r="A1104" i="3"/>
  <c r="A1103" i="3"/>
  <c r="A1102" i="3"/>
  <c r="A1101" i="3"/>
  <c r="A1100" i="3"/>
  <c r="A1099" i="3"/>
  <c r="A1098" i="3"/>
  <c r="A1097" i="3"/>
  <c r="A1096" i="3"/>
  <c r="A1095" i="3"/>
  <c r="A1094" i="3"/>
  <c r="A1093" i="3"/>
  <c r="A1092" i="3"/>
  <c r="A1091" i="3"/>
  <c r="A1090" i="3"/>
  <c r="A1089" i="3"/>
  <c r="A1088" i="3"/>
  <c r="A1087" i="3"/>
  <c r="A1086" i="3"/>
  <c r="A1085" i="3"/>
  <c r="A1084" i="3"/>
  <c r="A1083" i="3"/>
  <c r="A1082" i="3"/>
  <c r="A1081" i="3"/>
  <c r="A1080" i="3"/>
  <c r="A1079" i="3"/>
  <c r="A1078" i="3"/>
  <c r="A1077" i="3"/>
  <c r="A1076" i="3"/>
  <c r="A1075" i="3"/>
  <c r="A1074" i="3"/>
  <c r="A1073" i="3"/>
  <c r="A1072" i="3"/>
  <c r="A1071" i="3"/>
  <c r="A1070" i="3"/>
  <c r="A1069" i="3"/>
  <c r="A1068" i="3"/>
  <c r="A1067" i="3"/>
  <c r="A1066" i="3"/>
  <c r="A1065" i="3"/>
  <c r="A1064" i="3"/>
  <c r="A1063" i="3"/>
  <c r="A1062" i="3"/>
  <c r="A1061" i="3"/>
  <c r="A1060" i="3"/>
  <c r="A1059" i="3"/>
  <c r="A1058" i="3"/>
  <c r="A1057" i="3"/>
  <c r="A1056" i="3"/>
  <c r="A1055" i="3"/>
  <c r="A1054" i="3"/>
  <c r="A1053" i="3"/>
  <c r="A1052" i="3"/>
  <c r="A1051" i="3"/>
  <c r="A1050" i="3"/>
  <c r="A1049" i="3"/>
  <c r="A1048" i="3"/>
  <c r="A1047" i="3"/>
  <c r="A1046" i="3"/>
  <c r="A1045" i="3"/>
  <c r="A1044" i="3"/>
  <c r="A1043" i="3"/>
  <c r="A1042" i="3"/>
  <c r="A1041" i="3"/>
  <c r="A1040" i="3"/>
  <c r="A1039" i="3"/>
  <c r="A1038" i="3"/>
  <c r="A1037" i="3"/>
  <c r="A1036" i="3"/>
  <c r="A1035" i="3"/>
  <c r="A1034" i="3"/>
  <c r="A1033" i="3"/>
  <c r="A1032" i="3"/>
  <c r="A1031" i="3"/>
  <c r="A1030" i="3"/>
  <c r="A1029" i="3"/>
  <c r="A1028" i="3"/>
  <c r="A1027" i="3"/>
  <c r="A1026" i="3"/>
  <c r="A1025" i="3"/>
  <c r="A1024" i="3"/>
  <c r="A1023" i="3"/>
  <c r="A1022" i="3"/>
  <c r="A1021" i="3"/>
  <c r="A1020" i="3"/>
  <c r="A1019" i="3"/>
  <c r="A1018" i="3"/>
  <c r="A1017" i="3"/>
  <c r="A1016" i="3"/>
  <c r="A1015" i="3"/>
  <c r="A1014" i="3"/>
  <c r="A1013" i="3"/>
  <c r="A1012" i="3"/>
  <c r="A1011" i="3"/>
  <c r="A1010" i="3"/>
  <c r="A1009" i="3"/>
  <c r="A903" i="3"/>
  <c r="A904" i="3"/>
  <c r="A905" i="3"/>
  <c r="A906" i="3"/>
  <c r="A907" i="3"/>
  <c r="A908" i="3"/>
  <c r="A909" i="3"/>
  <c r="A910" i="3"/>
  <c r="A911" i="3"/>
  <c r="A912" i="3"/>
  <c r="A913" i="3"/>
  <c r="A914" i="3"/>
  <c r="A915" i="3"/>
  <c r="A916" i="3"/>
  <c r="A917" i="3"/>
  <c r="A918" i="3"/>
  <c r="A919" i="3"/>
  <c r="A920" i="3"/>
  <c r="A921" i="3"/>
  <c r="A922" i="3"/>
  <c r="A923" i="3"/>
  <c r="A924" i="3"/>
  <c r="A925" i="3"/>
  <c r="A926" i="3"/>
  <c r="A927" i="3"/>
  <c r="A928" i="3"/>
  <c r="A929" i="3"/>
  <c r="A930" i="3"/>
  <c r="A931" i="3"/>
  <c r="A932" i="3"/>
  <c r="A933" i="3"/>
  <c r="A934" i="3"/>
  <c r="A935" i="3"/>
  <c r="A936" i="3"/>
  <c r="A937" i="3"/>
  <c r="A938" i="3"/>
  <c r="A939" i="3"/>
  <c r="A940" i="3"/>
  <c r="A941" i="3"/>
  <c r="A942" i="3"/>
  <c r="A943" i="3"/>
  <c r="A944" i="3"/>
  <c r="A945" i="3"/>
  <c r="A946" i="3"/>
  <c r="A947" i="3"/>
  <c r="A948" i="3"/>
  <c r="A949" i="3"/>
  <c r="A950" i="3"/>
  <c r="A951" i="3"/>
  <c r="A952" i="3"/>
  <c r="A953" i="3"/>
  <c r="A954" i="3"/>
  <c r="A955" i="3"/>
  <c r="A956" i="3"/>
  <c r="A957" i="3"/>
  <c r="A958" i="3"/>
  <c r="A959" i="3"/>
  <c r="A960" i="3"/>
  <c r="A961" i="3"/>
  <c r="A962" i="3"/>
  <c r="A963" i="3"/>
  <c r="A964" i="3"/>
  <c r="A965" i="3"/>
  <c r="A966" i="3"/>
  <c r="A967" i="3"/>
  <c r="A968" i="3"/>
  <c r="A969" i="3"/>
  <c r="A970" i="3"/>
  <c r="A971" i="3"/>
  <c r="A972" i="3"/>
  <c r="A973" i="3"/>
  <c r="A974" i="3"/>
  <c r="A975" i="3"/>
  <c r="A976" i="3"/>
  <c r="A977" i="3"/>
  <c r="A978" i="3"/>
  <c r="A979" i="3"/>
  <c r="A980" i="3"/>
  <c r="A981" i="3"/>
  <c r="A982" i="3"/>
  <c r="A983" i="3"/>
  <c r="A984" i="3"/>
  <c r="A985" i="3"/>
  <c r="A986" i="3"/>
  <c r="A987" i="3"/>
  <c r="A988" i="3"/>
  <c r="A989" i="3"/>
  <c r="A990" i="3"/>
  <c r="A991" i="3"/>
  <c r="A992" i="3"/>
  <c r="A993" i="3"/>
  <c r="A994" i="3"/>
  <c r="A995" i="3"/>
  <c r="A996" i="3"/>
  <c r="A997" i="3"/>
  <c r="A998" i="3"/>
  <c r="A999" i="3"/>
  <c r="A1000" i="3"/>
  <c r="A1001" i="3"/>
  <c r="A1002" i="3"/>
  <c r="A1003" i="3"/>
  <c r="A1004" i="3"/>
  <c r="A1005" i="3"/>
  <c r="A1006" i="3"/>
  <c r="A1007" i="3"/>
  <c r="A1008" i="3"/>
  <c r="V24" i="3"/>
  <c r="V213" i="3" l="1"/>
  <c r="V214" i="3"/>
  <c r="V215" i="3"/>
  <c r="V216" i="3"/>
  <c r="V217" i="3"/>
  <c r="V218" i="3"/>
  <c r="V219" i="3"/>
  <c r="V220" i="3"/>
  <c r="V221" i="3"/>
  <c r="V222" i="3"/>
  <c r="V223" i="3"/>
  <c r="V224" i="3"/>
  <c r="V225" i="3"/>
  <c r="V226" i="3"/>
  <c r="V227" i="3"/>
  <c r="V228" i="3"/>
  <c r="V229" i="3"/>
  <c r="V230" i="3"/>
  <c r="V231" i="3"/>
  <c r="V232" i="3"/>
  <c r="V212" i="3"/>
  <c r="A537" i="3" l="1"/>
  <c r="A538" i="3"/>
  <c r="A539" i="3"/>
  <c r="A540" i="3"/>
  <c r="A541" i="3"/>
  <c r="A542" i="3"/>
  <c r="A543" i="3"/>
  <c r="A544" i="3"/>
  <c r="A545" i="3"/>
  <c r="A546" i="3"/>
  <c r="A547" i="3"/>
  <c r="A548" i="3"/>
  <c r="A549" i="3"/>
  <c r="A550" i="3"/>
  <c r="A551" i="3"/>
  <c r="A552" i="3"/>
  <c r="A553" i="3"/>
  <c r="A554" i="3"/>
  <c r="A555" i="3"/>
  <c r="A556" i="3"/>
  <c r="A557" i="3"/>
  <c r="A558" i="3"/>
  <c r="A559" i="3"/>
  <c r="A560" i="3"/>
  <c r="A561" i="3"/>
  <c r="A562" i="3"/>
  <c r="A563" i="3"/>
  <c r="A564" i="3"/>
  <c r="A565" i="3"/>
  <c r="A566" i="3"/>
  <c r="A567" i="3"/>
  <c r="A568" i="3"/>
  <c r="A569" i="3"/>
  <c r="A570" i="3"/>
  <c r="A571" i="3"/>
  <c r="A97" i="3"/>
  <c r="A98" i="3"/>
  <c r="A99" i="3"/>
  <c r="A100" i="3"/>
  <c r="A101" i="3"/>
  <c r="A102" i="3"/>
  <c r="A103" i="3"/>
  <c r="A104" i="3"/>
  <c r="A105" i="3"/>
  <c r="A106" i="3"/>
  <c r="A107" i="3"/>
  <c r="A108" i="3"/>
  <c r="A109" i="3"/>
  <c r="A110" i="3"/>
  <c r="A111" i="3"/>
  <c r="A112" i="3"/>
  <c r="A113" i="3"/>
  <c r="A114" i="3"/>
  <c r="A115" i="3"/>
  <c r="A572" i="3"/>
  <c r="A573" i="3"/>
  <c r="A574" i="3"/>
  <c r="A575" i="3"/>
  <c r="A576" i="3"/>
  <c r="A577" i="3"/>
  <c r="A578" i="3"/>
  <c r="A579" i="3"/>
  <c r="A580" i="3"/>
  <c r="A581" i="3"/>
  <c r="A582" i="3"/>
  <c r="A583" i="3"/>
  <c r="A584" i="3"/>
  <c r="A585" i="3"/>
  <c r="A586" i="3"/>
  <c r="A587" i="3"/>
  <c r="A588" i="3"/>
  <c r="A589" i="3"/>
  <c r="A590" i="3"/>
  <c r="A116" i="3"/>
  <c r="A117" i="3"/>
  <c r="A118" i="3"/>
  <c r="A119" i="3"/>
  <c r="A120" i="3"/>
  <c r="A121" i="3"/>
  <c r="A122" i="3"/>
  <c r="A123" i="3"/>
  <c r="A124" i="3"/>
  <c r="A125" i="3"/>
  <c r="A126" i="3"/>
  <c r="A127" i="3"/>
  <c r="A128" i="3"/>
  <c r="A129" i="3"/>
  <c r="A130" i="3"/>
  <c r="A131" i="3"/>
  <c r="A132" i="3"/>
  <c r="A133" i="3"/>
  <c r="A134" i="3"/>
  <c r="A135" i="3"/>
  <c r="A136" i="3"/>
  <c r="A137" i="3"/>
  <c r="A138" i="3"/>
  <c r="A139" i="3"/>
  <c r="A140" i="3"/>
  <c r="A141" i="3"/>
  <c r="A142" i="3"/>
  <c r="A143" i="3"/>
  <c r="A144" i="3"/>
  <c r="A145" i="3"/>
  <c r="A146" i="3"/>
  <c r="A147" i="3"/>
  <c r="A148" i="3"/>
  <c r="A149" i="3"/>
  <c r="A150" i="3"/>
  <c r="A151" i="3"/>
  <c r="A152" i="3"/>
  <c r="A153" i="3"/>
  <c r="A154" i="3"/>
  <c r="A155" i="3"/>
  <c r="A156" i="3"/>
  <c r="A157" i="3"/>
  <c r="A158" i="3"/>
  <c r="A159" i="3"/>
  <c r="A160" i="3"/>
  <c r="A161" i="3"/>
  <c r="A162" i="3"/>
  <c r="A163" i="3"/>
  <c r="A164" i="3"/>
  <c r="A165" i="3"/>
  <c r="A166" i="3"/>
  <c r="A167" i="3"/>
  <c r="A168" i="3"/>
  <c r="A169" i="3"/>
  <c r="A170" i="3"/>
  <c r="A171" i="3"/>
  <c r="A172" i="3"/>
  <c r="A591" i="3"/>
  <c r="A592" i="3"/>
  <c r="A593" i="3"/>
  <c r="A594" i="3"/>
  <c r="A595" i="3"/>
  <c r="A596" i="3"/>
  <c r="A597" i="3"/>
  <c r="A598" i="3"/>
  <c r="A599" i="3"/>
  <c r="A600" i="3"/>
  <c r="A601" i="3"/>
  <c r="A602" i="3"/>
  <c r="A603" i="3"/>
  <c r="A604" i="3"/>
  <c r="A605" i="3"/>
  <c r="A606" i="3"/>
  <c r="A607" i="3"/>
  <c r="A608" i="3"/>
  <c r="A609" i="3"/>
  <c r="A173" i="3"/>
  <c r="A174" i="3"/>
  <c r="A175" i="3"/>
  <c r="A176" i="3"/>
  <c r="A177" i="3"/>
  <c r="A178" i="3"/>
  <c r="A179" i="3"/>
  <c r="A180" i="3"/>
  <c r="A181" i="3"/>
  <c r="A182" i="3"/>
  <c r="A183" i="3"/>
  <c r="A184" i="3"/>
  <c r="A185" i="3"/>
  <c r="A186" i="3"/>
  <c r="A187" i="3"/>
  <c r="A188" i="3"/>
  <c r="A189" i="3"/>
  <c r="A190" i="3"/>
  <c r="A191" i="3"/>
  <c r="A610" i="3"/>
  <c r="A611" i="3"/>
  <c r="A612" i="3"/>
  <c r="A613" i="3"/>
  <c r="A614" i="3"/>
  <c r="A615" i="3"/>
  <c r="A616" i="3"/>
  <c r="A617" i="3"/>
  <c r="A618" i="3"/>
  <c r="A619" i="3"/>
  <c r="A620" i="3"/>
  <c r="A621" i="3"/>
  <c r="A622" i="3"/>
  <c r="A623" i="3"/>
  <c r="A624" i="3"/>
  <c r="A625" i="3"/>
  <c r="A626" i="3"/>
  <c r="A627" i="3"/>
  <c r="A628" i="3"/>
  <c r="A192" i="3"/>
  <c r="A193" i="3"/>
  <c r="A194" i="3"/>
  <c r="A195" i="3"/>
  <c r="A196" i="3"/>
  <c r="A197" i="3"/>
  <c r="A198" i="3"/>
  <c r="A199" i="3"/>
  <c r="A200" i="3"/>
  <c r="A201" i="3"/>
  <c r="A202" i="3"/>
  <c r="A203" i="3"/>
  <c r="A204" i="3"/>
  <c r="A205" i="3"/>
  <c r="A206" i="3"/>
  <c r="A207" i="3"/>
  <c r="A208" i="3"/>
  <c r="A209" i="3"/>
  <c r="A210" i="3"/>
  <c r="A211" i="3"/>
  <c r="A212" i="3"/>
  <c r="A213" i="3"/>
  <c r="A214" i="3"/>
  <c r="A215" i="3"/>
  <c r="A216" i="3"/>
  <c r="A217" i="3"/>
  <c r="A218" i="3"/>
  <c r="A219" i="3"/>
  <c r="A220" i="3"/>
  <c r="A221" i="3"/>
  <c r="A222" i="3"/>
  <c r="A223" i="3"/>
  <c r="A224" i="3"/>
  <c r="A225" i="3"/>
  <c r="A226" i="3"/>
  <c r="A227" i="3"/>
  <c r="A228" i="3"/>
  <c r="A229" i="3"/>
  <c r="A629" i="3"/>
  <c r="A630" i="3"/>
  <c r="A631" i="3"/>
  <c r="A632" i="3"/>
  <c r="A633" i="3"/>
  <c r="A634" i="3"/>
  <c r="A635" i="3"/>
  <c r="A636" i="3"/>
  <c r="A637" i="3"/>
  <c r="A638" i="3"/>
  <c r="A639" i="3"/>
  <c r="A640" i="3"/>
  <c r="A641" i="3"/>
  <c r="A642" i="3"/>
  <c r="A643" i="3"/>
  <c r="A644" i="3"/>
  <c r="A645" i="3"/>
  <c r="A646" i="3"/>
  <c r="A647" i="3"/>
  <c r="A648" i="3"/>
  <c r="A649" i="3"/>
  <c r="A650" i="3"/>
  <c r="A651" i="3"/>
  <c r="A652" i="3"/>
  <c r="A653" i="3"/>
  <c r="A654" i="3"/>
  <c r="A655" i="3"/>
  <c r="A656" i="3"/>
  <c r="A657" i="3"/>
  <c r="A658" i="3"/>
  <c r="A659" i="3"/>
  <c r="A660" i="3"/>
  <c r="A661" i="3"/>
  <c r="A662" i="3"/>
  <c r="A663" i="3"/>
  <c r="A664" i="3"/>
  <c r="A665" i="3"/>
  <c r="A666" i="3"/>
  <c r="A667" i="3"/>
  <c r="A668" i="3"/>
  <c r="A669" i="3"/>
  <c r="A670" i="3"/>
  <c r="A671" i="3"/>
  <c r="A672" i="3"/>
  <c r="A673" i="3"/>
  <c r="A674" i="3"/>
  <c r="A675" i="3"/>
  <c r="A676" i="3"/>
  <c r="A677" i="3"/>
  <c r="A678" i="3"/>
  <c r="A679" i="3"/>
  <c r="A680" i="3"/>
  <c r="A681" i="3"/>
  <c r="A682" i="3"/>
  <c r="A683" i="3"/>
  <c r="A684" i="3"/>
  <c r="A685" i="3"/>
  <c r="A686" i="3"/>
  <c r="A687" i="3"/>
  <c r="A688" i="3"/>
  <c r="A689" i="3"/>
  <c r="A690" i="3"/>
  <c r="A691" i="3"/>
  <c r="A692" i="3"/>
  <c r="A693" i="3"/>
  <c r="A694" i="3"/>
  <c r="A695" i="3"/>
  <c r="A696" i="3"/>
  <c r="A697" i="3"/>
  <c r="A698" i="3"/>
  <c r="A699" i="3"/>
  <c r="A700" i="3"/>
  <c r="A701" i="3"/>
  <c r="A702" i="3"/>
  <c r="A703" i="3"/>
  <c r="A704" i="3"/>
  <c r="A705" i="3"/>
  <c r="A706" i="3"/>
  <c r="A707" i="3"/>
  <c r="A708" i="3"/>
  <c r="A709" i="3"/>
  <c r="A710" i="3"/>
  <c r="A711" i="3"/>
  <c r="A712" i="3"/>
  <c r="A713" i="3"/>
  <c r="A714" i="3"/>
  <c r="A715" i="3"/>
  <c r="A716" i="3"/>
  <c r="A717" i="3"/>
  <c r="A718" i="3"/>
  <c r="A719" i="3"/>
  <c r="A720" i="3"/>
  <c r="A721" i="3"/>
  <c r="A722" i="3"/>
  <c r="A723" i="3"/>
  <c r="A230" i="3"/>
  <c r="A231" i="3"/>
  <c r="A232" i="3"/>
  <c r="A233" i="3"/>
  <c r="A234" i="3"/>
  <c r="A235" i="3"/>
  <c r="A236" i="3"/>
  <c r="A237" i="3"/>
  <c r="A238" i="3"/>
  <c r="A239" i="3"/>
  <c r="A240" i="3"/>
  <c r="A241" i="3"/>
  <c r="A242" i="3"/>
  <c r="A243" i="3"/>
  <c r="A244" i="3"/>
  <c r="A245" i="3"/>
  <c r="A246" i="3"/>
  <c r="A247" i="3"/>
  <c r="A248" i="3"/>
  <c r="A249" i="3"/>
  <c r="A250" i="3"/>
  <c r="A251" i="3"/>
  <c r="A252" i="3"/>
  <c r="A253" i="3"/>
  <c r="A254" i="3"/>
  <c r="A255" i="3"/>
  <c r="A256" i="3"/>
  <c r="A257" i="3"/>
  <c r="A258" i="3"/>
  <c r="A259" i="3"/>
  <c r="A260" i="3"/>
  <c r="A261" i="3"/>
  <c r="A262" i="3"/>
  <c r="A263" i="3"/>
  <c r="A264" i="3"/>
  <c r="A265" i="3"/>
  <c r="A266" i="3"/>
  <c r="A267" i="3"/>
  <c r="A268" i="3"/>
  <c r="A269" i="3"/>
  <c r="A270" i="3"/>
  <c r="A271" i="3"/>
  <c r="A272" i="3"/>
  <c r="A273" i="3"/>
  <c r="A274" i="3"/>
  <c r="A275" i="3"/>
  <c r="A276" i="3"/>
  <c r="A277" i="3"/>
  <c r="A278" i="3"/>
  <c r="A279" i="3"/>
  <c r="A280" i="3"/>
  <c r="A281" i="3"/>
  <c r="A282" i="3"/>
  <c r="A283" i="3"/>
  <c r="A284" i="3"/>
  <c r="A285" i="3"/>
  <c r="A286" i="3"/>
  <c r="A287" i="3"/>
  <c r="A288" i="3"/>
  <c r="A289" i="3"/>
  <c r="A290" i="3"/>
  <c r="A291" i="3"/>
  <c r="A292" i="3"/>
  <c r="A293" i="3"/>
  <c r="A294" i="3"/>
  <c r="A295" i="3"/>
  <c r="A296" i="3"/>
  <c r="A297" i="3"/>
  <c r="A298" i="3"/>
  <c r="A299" i="3"/>
  <c r="A300" i="3"/>
  <c r="A301" i="3"/>
  <c r="A302" i="3"/>
  <c r="A303" i="3"/>
  <c r="A304" i="3"/>
  <c r="A305" i="3"/>
  <c r="A724" i="3"/>
  <c r="A725" i="3"/>
  <c r="A726" i="3"/>
  <c r="A727" i="3"/>
  <c r="A728" i="3"/>
  <c r="A729" i="3"/>
  <c r="A730" i="3"/>
  <c r="A731" i="3"/>
  <c r="A732" i="3"/>
  <c r="A733" i="3"/>
  <c r="A734" i="3"/>
  <c r="A735" i="3"/>
  <c r="A736" i="3"/>
  <c r="A737" i="3"/>
  <c r="A738" i="3"/>
  <c r="A739" i="3"/>
  <c r="A740" i="3"/>
  <c r="A741" i="3"/>
  <c r="A742" i="3"/>
  <c r="A743" i="3"/>
  <c r="A744" i="3"/>
  <c r="A745" i="3"/>
  <c r="A746" i="3"/>
  <c r="A747" i="3"/>
  <c r="A748" i="3"/>
  <c r="A749" i="3"/>
  <c r="A750" i="3"/>
  <c r="A751" i="3"/>
  <c r="A752" i="3"/>
  <c r="A753" i="3"/>
  <c r="A754" i="3"/>
  <c r="A755" i="3"/>
  <c r="A756" i="3"/>
  <c r="A757" i="3"/>
  <c r="A758" i="3"/>
  <c r="A759" i="3"/>
  <c r="A760" i="3"/>
  <c r="A761" i="3"/>
  <c r="A762" i="3"/>
  <c r="A763" i="3"/>
  <c r="A764" i="3"/>
  <c r="A765" i="3"/>
  <c r="A766" i="3"/>
  <c r="A767" i="3"/>
  <c r="A768" i="3"/>
  <c r="A769" i="3"/>
  <c r="A770" i="3"/>
  <c r="A771" i="3"/>
  <c r="A772" i="3"/>
  <c r="A773" i="3"/>
  <c r="A774" i="3"/>
  <c r="A775" i="3"/>
  <c r="A776" i="3"/>
  <c r="A777" i="3"/>
  <c r="A778" i="3"/>
  <c r="A779" i="3"/>
  <c r="A780" i="3"/>
  <c r="A781" i="3"/>
  <c r="A782" i="3"/>
  <c r="A783" i="3"/>
  <c r="A784" i="3"/>
  <c r="A785" i="3"/>
  <c r="A786" i="3"/>
  <c r="A787" i="3"/>
  <c r="A788" i="3"/>
  <c r="A789" i="3"/>
  <c r="A790" i="3"/>
  <c r="A791" i="3"/>
  <c r="A792" i="3"/>
  <c r="A793" i="3"/>
  <c r="A794" i="3"/>
  <c r="A795" i="3"/>
  <c r="A796" i="3"/>
  <c r="A797" i="3"/>
  <c r="A798" i="3"/>
  <c r="A799" i="3"/>
  <c r="A800" i="3"/>
  <c r="A801" i="3"/>
  <c r="A802" i="3"/>
  <c r="A803" i="3"/>
  <c r="A804" i="3"/>
  <c r="A805" i="3"/>
  <c r="A806" i="3"/>
  <c r="A807" i="3"/>
  <c r="A808" i="3"/>
  <c r="A809" i="3"/>
  <c r="A810" i="3"/>
  <c r="A811" i="3"/>
  <c r="A812" i="3"/>
  <c r="A813" i="3"/>
  <c r="A814" i="3"/>
  <c r="A815" i="3"/>
  <c r="A816" i="3"/>
  <c r="A817" i="3"/>
  <c r="A818" i="3"/>
  <c r="A819" i="3"/>
  <c r="A820" i="3"/>
  <c r="A821" i="3"/>
  <c r="A822" i="3"/>
  <c r="A823" i="3"/>
  <c r="A824" i="3"/>
  <c r="A825" i="3"/>
  <c r="A826" i="3"/>
  <c r="A827" i="3"/>
  <c r="A828" i="3"/>
  <c r="A829" i="3"/>
  <c r="A830" i="3"/>
  <c r="A831" i="3"/>
  <c r="A832" i="3"/>
  <c r="A833" i="3"/>
  <c r="A834" i="3"/>
  <c r="A835" i="3"/>
  <c r="A836" i="3"/>
  <c r="A837" i="3"/>
  <c r="A838" i="3"/>
  <c r="A839" i="3"/>
  <c r="A840" i="3"/>
  <c r="A841" i="3"/>
  <c r="A842" i="3"/>
  <c r="A843" i="3"/>
  <c r="A844" i="3"/>
  <c r="A845" i="3"/>
  <c r="A846" i="3"/>
  <c r="A847" i="3"/>
  <c r="A848" i="3"/>
  <c r="A849" i="3"/>
  <c r="A850" i="3"/>
  <c r="A851" i="3"/>
  <c r="A852" i="3"/>
  <c r="A853" i="3"/>
  <c r="A854" i="3"/>
  <c r="A855" i="3"/>
  <c r="A856" i="3"/>
  <c r="A857" i="3"/>
  <c r="A858" i="3"/>
  <c r="A859" i="3"/>
  <c r="A860" i="3"/>
  <c r="A861" i="3"/>
  <c r="A862" i="3"/>
  <c r="A863" i="3"/>
  <c r="A864" i="3"/>
  <c r="A865" i="3"/>
  <c r="A866" i="3"/>
  <c r="A867" i="3"/>
  <c r="A868" i="3"/>
  <c r="A869" i="3"/>
  <c r="A870" i="3"/>
  <c r="A871" i="3"/>
  <c r="A872" i="3"/>
  <c r="A873" i="3"/>
  <c r="A874" i="3"/>
  <c r="A875" i="3"/>
  <c r="A306" i="3"/>
  <c r="A307" i="3"/>
  <c r="A308" i="3"/>
  <c r="A309" i="3"/>
  <c r="A310" i="3"/>
  <c r="A311" i="3"/>
  <c r="A312" i="3"/>
  <c r="A313" i="3"/>
  <c r="A314" i="3"/>
  <c r="A315" i="3"/>
  <c r="A316" i="3"/>
  <c r="A317" i="3"/>
  <c r="A318" i="3"/>
  <c r="A319" i="3"/>
  <c r="A320" i="3"/>
  <c r="A321" i="3"/>
  <c r="A322" i="3"/>
  <c r="A323" i="3"/>
  <c r="A324" i="3"/>
  <c r="A325" i="3"/>
  <c r="A326" i="3"/>
  <c r="A327" i="3"/>
  <c r="A328" i="3"/>
  <c r="A329" i="3"/>
  <c r="A330" i="3"/>
  <c r="A331" i="3"/>
  <c r="A332" i="3"/>
  <c r="A333" i="3"/>
  <c r="A334" i="3"/>
  <c r="A335" i="3"/>
  <c r="A336" i="3"/>
  <c r="A337" i="3"/>
  <c r="A338" i="3"/>
  <c r="A339" i="3"/>
  <c r="A340" i="3"/>
  <c r="A341" i="3"/>
  <c r="A342" i="3"/>
  <c r="A343" i="3"/>
  <c r="A876" i="3"/>
  <c r="A877" i="3"/>
  <c r="A878" i="3"/>
  <c r="A879" i="3"/>
  <c r="A880" i="3"/>
  <c r="A881" i="3"/>
  <c r="A882" i="3"/>
  <c r="A883" i="3"/>
  <c r="A884" i="3"/>
  <c r="A885" i="3"/>
  <c r="A886" i="3"/>
  <c r="A887" i="3"/>
  <c r="A888" i="3"/>
  <c r="A889" i="3"/>
  <c r="A890" i="3"/>
  <c r="A891" i="3"/>
  <c r="A892" i="3"/>
  <c r="A893" i="3"/>
  <c r="A894" i="3"/>
  <c r="A895" i="3"/>
  <c r="A896" i="3"/>
  <c r="A897" i="3"/>
  <c r="A898" i="3"/>
  <c r="A899" i="3"/>
  <c r="A900" i="3"/>
  <c r="A901" i="3"/>
  <c r="A902" i="3"/>
  <c r="BI42" i="4" l="1"/>
  <c r="BI40" i="4" l="1"/>
  <c r="BI41" i="4"/>
  <c r="A519" i="3" l="1"/>
  <c r="A520" i="3"/>
  <c r="A521" i="3"/>
  <c r="A522" i="3"/>
  <c r="A523" i="3"/>
  <c r="A524" i="3"/>
  <c r="A525" i="3"/>
  <c r="A526" i="3"/>
  <c r="A527" i="3"/>
  <c r="A528" i="3"/>
  <c r="A529" i="3"/>
  <c r="A530" i="3"/>
  <c r="A531" i="3"/>
  <c r="A532" i="3"/>
  <c r="A533" i="3"/>
  <c r="A534" i="3"/>
  <c r="A535" i="3"/>
  <c r="A536" i="3"/>
  <c r="A86" i="3" l="1"/>
  <c r="A87" i="3"/>
  <c r="A88" i="3"/>
  <c r="A89" i="3"/>
  <c r="A90" i="3"/>
  <c r="A91" i="3"/>
  <c r="A92" i="3"/>
  <c r="A93" i="3"/>
  <c r="A94" i="3"/>
  <c r="A95" i="3"/>
  <c r="A96" i="3"/>
  <c r="A515" i="3"/>
  <c r="A516" i="3"/>
  <c r="A517" i="3"/>
  <c r="A518" i="3"/>
  <c r="A3" i="3"/>
  <c r="A4" i="3"/>
  <c r="A5" i="3"/>
  <c r="A6" i="3"/>
  <c r="A7" i="3"/>
  <c r="A8" i="3"/>
  <c r="A9" i="3"/>
  <c r="A10" i="3"/>
  <c r="A11" i="3"/>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344" i="3"/>
  <c r="A345" i="3"/>
  <c r="A346" i="3"/>
  <c r="A347" i="3"/>
  <c r="A348" i="3"/>
  <c r="A349" i="3"/>
  <c r="A350" i="3"/>
  <c r="A351" i="3"/>
  <c r="A352" i="3"/>
  <c r="A353" i="3"/>
  <c r="A354" i="3"/>
  <c r="A355" i="3"/>
  <c r="A356" i="3"/>
  <c r="A357" i="3"/>
  <c r="A358" i="3"/>
  <c r="A359" i="3"/>
  <c r="A360" i="3"/>
  <c r="A361" i="3"/>
  <c r="A362" i="3"/>
  <c r="A363" i="3"/>
  <c r="A364" i="3"/>
  <c r="A365" i="3"/>
  <c r="A366" i="3"/>
  <c r="A367" i="3"/>
  <c r="A368" i="3"/>
  <c r="A369" i="3"/>
  <c r="A370" i="3"/>
  <c r="A371" i="3"/>
  <c r="A372" i="3"/>
  <c r="A373" i="3"/>
  <c r="A374" i="3"/>
  <c r="A375" i="3"/>
  <c r="A376" i="3"/>
  <c r="A377" i="3"/>
  <c r="A378" i="3"/>
  <c r="A379" i="3"/>
  <c r="A380" i="3"/>
  <c r="A381" i="3"/>
  <c r="A382" i="3"/>
  <c r="A383" i="3"/>
  <c r="A384" i="3"/>
  <c r="A385" i="3"/>
  <c r="A386" i="3"/>
  <c r="A387" i="3"/>
  <c r="A388" i="3"/>
  <c r="A389" i="3"/>
  <c r="A390" i="3"/>
  <c r="A391" i="3"/>
  <c r="A392" i="3"/>
  <c r="A393" i="3"/>
  <c r="A394" i="3"/>
  <c r="A395" i="3"/>
  <c r="A396" i="3"/>
  <c r="A397" i="3"/>
  <c r="A398" i="3"/>
  <c r="A399" i="3"/>
  <c r="A400" i="3"/>
  <c r="A401" i="3"/>
  <c r="A402" i="3"/>
  <c r="A403" i="3"/>
  <c r="A404" i="3"/>
  <c r="A405" i="3"/>
  <c r="A406" i="3"/>
  <c r="A407" i="3"/>
  <c r="A408" i="3"/>
  <c r="A409" i="3"/>
  <c r="A410" i="3"/>
  <c r="A411" i="3"/>
  <c r="A412" i="3"/>
  <c r="A413" i="3"/>
  <c r="A414" i="3"/>
  <c r="A415" i="3"/>
  <c r="A416" i="3"/>
  <c r="A417" i="3"/>
  <c r="A418" i="3"/>
  <c r="A419" i="3"/>
  <c r="A420" i="3"/>
  <c r="A421" i="3"/>
  <c r="A422" i="3"/>
  <c r="A423" i="3"/>
  <c r="A424" i="3"/>
  <c r="A425" i="3"/>
  <c r="A426" i="3"/>
  <c r="A427" i="3"/>
  <c r="A428" i="3"/>
  <c r="A429" i="3"/>
  <c r="A430" i="3"/>
  <c r="A431" i="3"/>
  <c r="A432" i="3"/>
  <c r="A433" i="3"/>
  <c r="A434" i="3"/>
  <c r="A435" i="3"/>
  <c r="A436" i="3"/>
  <c r="A437" i="3"/>
  <c r="A438" i="3"/>
  <c r="A439" i="3"/>
  <c r="A440" i="3"/>
  <c r="A441" i="3"/>
  <c r="A442" i="3"/>
  <c r="A443" i="3"/>
  <c r="A444" i="3"/>
  <c r="A445" i="3"/>
  <c r="A446" i="3"/>
  <c r="A447" i="3"/>
  <c r="A448" i="3"/>
  <c r="A449" i="3"/>
  <c r="A450" i="3"/>
  <c r="A451" i="3"/>
  <c r="A452" i="3"/>
  <c r="A453" i="3"/>
  <c r="A454" i="3"/>
  <c r="A455" i="3"/>
  <c r="A456" i="3"/>
  <c r="A457" i="3"/>
  <c r="A458" i="3"/>
  <c r="A459" i="3"/>
  <c r="A460" i="3"/>
  <c r="A461" i="3"/>
  <c r="A462" i="3"/>
  <c r="A463" i="3"/>
  <c r="A464" i="3"/>
  <c r="A465" i="3"/>
  <c r="A466" i="3"/>
  <c r="A467" i="3"/>
  <c r="A468" i="3"/>
  <c r="A469" i="3"/>
  <c r="A470" i="3"/>
  <c r="A471" i="3"/>
  <c r="A472" i="3"/>
  <c r="A473" i="3"/>
  <c r="A474" i="3"/>
  <c r="A475" i="3"/>
  <c r="A476" i="3"/>
  <c r="A477" i="3"/>
  <c r="A478" i="3"/>
  <c r="A479" i="3"/>
  <c r="A480" i="3"/>
  <c r="A481" i="3"/>
  <c r="A482" i="3"/>
  <c r="A483" i="3"/>
  <c r="A484" i="3"/>
  <c r="A485" i="3"/>
  <c r="A486" i="3"/>
  <c r="A487" i="3"/>
  <c r="A488" i="3"/>
  <c r="A489" i="3"/>
  <c r="A490" i="3"/>
  <c r="A491" i="3"/>
  <c r="A492" i="3"/>
  <c r="A493" i="3"/>
  <c r="A494" i="3"/>
  <c r="A495" i="3"/>
  <c r="A496" i="3"/>
  <c r="A497" i="3"/>
  <c r="A498" i="3"/>
  <c r="A499" i="3"/>
  <c r="A500" i="3"/>
  <c r="A501" i="3"/>
  <c r="A502" i="3"/>
  <c r="A503" i="3"/>
  <c r="A504" i="3"/>
  <c r="A505" i="3"/>
  <c r="A506" i="3"/>
  <c r="A507" i="3"/>
  <c r="A508" i="3"/>
  <c r="A509" i="3"/>
  <c r="A510" i="3"/>
  <c r="A511" i="3"/>
  <c r="A512" i="3"/>
  <c r="A513" i="3"/>
  <c r="A514" i="3"/>
  <c r="A59" i="3"/>
  <c r="A60" i="3"/>
  <c r="A61" i="3"/>
  <c r="A62" i="3"/>
  <c r="A63" i="3"/>
  <c r="A64" i="3"/>
  <c r="A65" i="3"/>
  <c r="A66" i="3"/>
  <c r="A67" i="3"/>
  <c r="A68" i="3"/>
  <c r="A69" i="3"/>
  <c r="A70" i="3"/>
  <c r="A71" i="3"/>
  <c r="A72" i="3"/>
  <c r="A73" i="3"/>
  <c r="A74" i="3"/>
  <c r="A75" i="3"/>
  <c r="A76" i="3"/>
  <c r="A77" i="3"/>
  <c r="A78" i="3"/>
  <c r="A79" i="3"/>
  <c r="A80" i="3"/>
  <c r="A81" i="3"/>
  <c r="A82" i="3"/>
  <c r="A83" i="3"/>
  <c r="A84" i="3"/>
  <c r="A85" i="3"/>
  <c r="C11" i="5" l="1"/>
  <c r="C8" i="5"/>
  <c r="AP93" i="4"/>
  <c r="AN70" i="4"/>
  <c r="AN69" i="4"/>
  <c r="AN68" i="4"/>
  <c r="AN67" i="4"/>
  <c r="AN66" i="4"/>
  <c r="AN65" i="4"/>
  <c r="AN64" i="4"/>
  <c r="AN63" i="4"/>
  <c r="AN62" i="4"/>
  <c r="AN61" i="4"/>
  <c r="AN60" i="4"/>
  <c r="AN59" i="4"/>
  <c r="AN58" i="4"/>
  <c r="AN57" i="4"/>
  <c r="AN56" i="4"/>
  <c r="AN55" i="4"/>
  <c r="AN54" i="4"/>
  <c r="AN53" i="4"/>
  <c r="AN52" i="4"/>
  <c r="AN51" i="4"/>
  <c r="AS50" i="4"/>
  <c r="AS51" i="4" s="1"/>
  <c r="AS52" i="4" s="1"/>
  <c r="AS53" i="4" s="1"/>
  <c r="AS54" i="4" s="1"/>
  <c r="AS55" i="4" s="1"/>
  <c r="AS56" i="4" s="1"/>
  <c r="AS57" i="4" s="1"/>
  <c r="AS58" i="4" s="1"/>
  <c r="AS59" i="4" s="1"/>
  <c r="AS60" i="4" s="1"/>
  <c r="AS61" i="4" s="1"/>
  <c r="AS62" i="4" s="1"/>
  <c r="AS63" i="4" s="1"/>
  <c r="AS64" i="4" s="1"/>
  <c r="AS65" i="4" s="1"/>
  <c r="AS66" i="4" s="1"/>
  <c r="AS67" i="4" s="1"/>
  <c r="AS68" i="4" s="1"/>
  <c r="AS69" i="4" s="1"/>
  <c r="AN50" i="4"/>
  <c r="BI39" i="4"/>
  <c r="BI38" i="4"/>
  <c r="BI37" i="4"/>
  <c r="BI36" i="4"/>
  <c r="BI35" i="4"/>
  <c r="BI33" i="4"/>
  <c r="BI32" i="4"/>
  <c r="BI31" i="4"/>
  <c r="BI30" i="4"/>
  <c r="BI29" i="4"/>
  <c r="C29" i="4"/>
  <c r="BI28" i="4"/>
  <c r="C28" i="4"/>
  <c r="BI27" i="4"/>
  <c r="C27" i="4"/>
  <c r="BI26" i="4"/>
  <c r="C26" i="4"/>
  <c r="BI25" i="4"/>
  <c r="C25" i="4"/>
  <c r="C24" i="4"/>
  <c r="C23" i="4"/>
  <c r="C22" i="4"/>
  <c r="C21" i="4"/>
  <c r="C20" i="4"/>
  <c r="C19" i="4"/>
  <c r="C18" i="4"/>
  <c r="C17" i="4"/>
  <c r="C16" i="4"/>
  <c r="C48" i="2"/>
  <c r="C47" i="2"/>
  <c r="C46" i="2"/>
  <c r="C45" i="2"/>
  <c r="C44" i="2"/>
  <c r="C43" i="2"/>
  <c r="C42" i="2"/>
  <c r="C41" i="2"/>
  <c r="C40" i="2"/>
  <c r="C39" i="2"/>
  <c r="C38" i="2"/>
  <c r="C37" i="2"/>
  <c r="C36" i="2"/>
  <c r="C35" i="2"/>
  <c r="C34" i="2"/>
  <c r="C33" i="2"/>
  <c r="C32" i="2"/>
  <c r="C31" i="2"/>
  <c r="C30" i="2"/>
  <c r="C29" i="2"/>
  <c r="C28" i="2"/>
  <c r="C27" i="2"/>
  <c r="C26" i="2"/>
  <c r="C25" i="2"/>
  <c r="C24" i="2"/>
  <c r="C23" i="2"/>
  <c r="C22" i="2"/>
  <c r="C21" i="2"/>
  <c r="C20" i="2"/>
  <c r="C19" i="2"/>
  <c r="C18" i="2"/>
  <c r="C17" i="2"/>
  <c r="C16" i="2"/>
  <c r="C15" i="2"/>
  <c r="C13" i="2"/>
  <c r="C12" i="2"/>
  <c r="C11" i="2"/>
  <c r="C10" i="2"/>
  <c r="C8" i="2"/>
  <c r="C5" i="2"/>
  <c r="C4" i="2"/>
  <c r="B4" i="2" s="1"/>
  <c r="C3" i="2"/>
  <c r="B3" i="2"/>
  <c r="A3" i="2"/>
  <c r="V253" i="3"/>
  <c r="V241" i="3"/>
  <c r="V252" i="3"/>
  <c r="V251" i="3"/>
  <c r="V250" i="3"/>
  <c r="V249" i="3"/>
  <c r="V248" i="3"/>
  <c r="V247" i="3"/>
  <c r="V246" i="3"/>
  <c r="V245" i="3"/>
  <c r="V244" i="3"/>
  <c r="V243" i="3"/>
  <c r="V242" i="3"/>
  <c r="V240" i="3"/>
  <c r="V239" i="3"/>
  <c r="V238" i="3"/>
  <c r="V237" i="3"/>
  <c r="V236" i="3"/>
  <c r="V235" i="3"/>
  <c r="V234" i="3"/>
  <c r="V233" i="3"/>
  <c r="V211" i="3"/>
  <c r="V210" i="3"/>
  <c r="V209" i="3"/>
  <c r="V208" i="3"/>
  <c r="V207" i="3"/>
  <c r="V206" i="3"/>
  <c r="V205" i="3"/>
  <c r="V204" i="3"/>
  <c r="V203" i="3"/>
  <c r="V202" i="3"/>
  <c r="V201" i="3"/>
  <c r="V200" i="3"/>
  <c r="V199" i="3"/>
  <c r="V198" i="3"/>
  <c r="V197" i="3"/>
  <c r="V196" i="3"/>
  <c r="V195" i="3"/>
  <c r="V194" i="3"/>
  <c r="V193" i="3"/>
  <c r="V192" i="3"/>
  <c r="V191" i="3"/>
  <c r="V190" i="3"/>
  <c r="V189" i="3"/>
  <c r="V188" i="3"/>
  <c r="V187" i="3"/>
  <c r="V186" i="3"/>
  <c r="V185" i="3"/>
  <c r="V184" i="3"/>
  <c r="V183" i="3"/>
  <c r="V182" i="3"/>
  <c r="V181" i="3"/>
  <c r="V180" i="3"/>
  <c r="V179" i="3"/>
  <c r="V178" i="3"/>
  <c r="V177" i="3"/>
  <c r="V176" i="3"/>
  <c r="V175" i="3"/>
  <c r="V174" i="3"/>
  <c r="V173" i="3"/>
  <c r="V172" i="3"/>
  <c r="V171" i="3"/>
  <c r="V170" i="3"/>
  <c r="V169" i="3"/>
  <c r="V168" i="3"/>
  <c r="V167" i="3"/>
  <c r="V166" i="3"/>
  <c r="V165" i="3"/>
  <c r="V164" i="3"/>
  <c r="V163" i="3"/>
  <c r="V162" i="3"/>
  <c r="V161" i="3"/>
  <c r="V160" i="3"/>
  <c r="V159" i="3"/>
  <c r="V158" i="3"/>
  <c r="V157" i="3"/>
  <c r="V156" i="3"/>
  <c r="V155" i="3"/>
  <c r="V154" i="3"/>
  <c r="V153" i="3"/>
  <c r="V152" i="3"/>
  <c r="V151" i="3"/>
  <c r="V150" i="3"/>
  <c r="V149" i="3"/>
  <c r="V148" i="3"/>
  <c r="V147" i="3"/>
  <c r="V146" i="3"/>
  <c r="V145" i="3"/>
  <c r="V144" i="3"/>
  <c r="V143" i="3"/>
  <c r="V142" i="3"/>
  <c r="V141" i="3"/>
  <c r="V140" i="3"/>
  <c r="V139" i="3"/>
  <c r="V138" i="3"/>
  <c r="V137" i="3"/>
  <c r="V136" i="3"/>
  <c r="V135" i="3"/>
  <c r="V134" i="3"/>
  <c r="V133" i="3"/>
  <c r="V132" i="3"/>
  <c r="V131" i="3"/>
  <c r="V130" i="3"/>
  <c r="V129" i="3"/>
  <c r="V128" i="3"/>
  <c r="V64" i="3"/>
  <c r="V63" i="3"/>
  <c r="V62" i="3"/>
  <c r="V61" i="3"/>
  <c r="V60" i="3"/>
  <c r="V59" i="3"/>
  <c r="V58" i="3"/>
  <c r="V57" i="3"/>
  <c r="V56" i="3"/>
  <c r="V55" i="3"/>
  <c r="V54" i="3"/>
  <c r="V53" i="3"/>
  <c r="V52" i="3"/>
  <c r="V51" i="3"/>
  <c r="V50" i="3"/>
  <c r="V49" i="3"/>
  <c r="V48" i="3"/>
  <c r="V47" i="3"/>
  <c r="V46" i="3"/>
  <c r="V45" i="3"/>
  <c r="V44" i="3"/>
  <c r="V43" i="3"/>
  <c r="V42" i="3"/>
  <c r="V41" i="3"/>
  <c r="V40" i="3"/>
  <c r="V39" i="3"/>
  <c r="V38" i="3"/>
  <c r="V37" i="3"/>
  <c r="V36" i="3"/>
  <c r="V35" i="3"/>
  <c r="V34" i="3"/>
  <c r="V33" i="3"/>
  <c r="V32" i="3"/>
  <c r="V31" i="3"/>
  <c r="V30" i="3"/>
  <c r="V29" i="3"/>
  <c r="V28" i="3"/>
  <c r="V27" i="3"/>
  <c r="V26" i="3"/>
  <c r="V25" i="3"/>
  <c r="V23" i="3"/>
  <c r="V22" i="3"/>
  <c r="V21" i="3"/>
  <c r="V20" i="3"/>
  <c r="V19" i="3"/>
  <c r="V18" i="3"/>
  <c r="V17" i="3"/>
  <c r="V16" i="3"/>
  <c r="V15" i="3"/>
  <c r="V14" i="3"/>
  <c r="V13" i="3"/>
  <c r="V12" i="3"/>
  <c r="V11" i="3"/>
  <c r="V10" i="3"/>
  <c r="V9" i="3"/>
  <c r="V8" i="3"/>
  <c r="V7" i="3"/>
  <c r="V6" i="3"/>
  <c r="V5" i="3"/>
  <c r="V4" i="3"/>
  <c r="V3" i="3"/>
  <c r="V2" i="3"/>
  <c r="A2" i="3"/>
  <c r="AM21" i="4" l="1"/>
  <c r="B5" i="2"/>
  <c r="A4" i="2"/>
  <c r="AO21" i="4" l="1"/>
  <c r="AO45" i="4" s="1"/>
  <c r="AO50" i="4"/>
  <c r="AO70" i="4"/>
  <c r="AO68" i="4"/>
  <c r="AO66" i="4"/>
  <c r="AO64" i="4"/>
  <c r="AO62" i="4"/>
  <c r="AO60" i="4"/>
  <c r="AO58" i="4"/>
  <c r="AO56" i="4"/>
  <c r="AO54" i="4"/>
  <c r="AO52" i="4"/>
  <c r="AO69" i="4"/>
  <c r="AO67" i="4"/>
  <c r="AO65" i="4"/>
  <c r="AO63" i="4"/>
  <c r="AO61" i="4"/>
  <c r="AO59" i="4"/>
  <c r="AO57" i="4"/>
  <c r="AO55" i="4"/>
  <c r="AO53" i="4"/>
  <c r="AO51" i="4"/>
  <c r="AR21" i="4"/>
  <c r="B2" i="4" s="1"/>
  <c r="AQ21" i="4"/>
  <c r="AP21" i="4"/>
  <c r="A5" i="2"/>
  <c r="B6" i="2"/>
  <c r="BE45" i="4" l="1"/>
  <c r="AW45" i="4"/>
  <c r="AU45" i="4"/>
  <c r="AS45" i="4"/>
  <c r="AQ45" i="4"/>
  <c r="BF45" i="4"/>
  <c r="AX45" i="4"/>
  <c r="AV45" i="4"/>
  <c r="BD45" i="4" s="1"/>
  <c r="AT45" i="4"/>
  <c r="AR45" i="4"/>
  <c r="AP45" i="4"/>
  <c r="AR53" i="4"/>
  <c r="AQ53" i="4"/>
  <c r="AR57" i="4"/>
  <c r="AQ57" i="4"/>
  <c r="AT57" i="4" s="1"/>
  <c r="AU57" i="4" s="1"/>
  <c r="AR61" i="4"/>
  <c r="AQ61" i="4"/>
  <c r="AT61" i="4" s="1"/>
  <c r="AR65" i="4"/>
  <c r="AQ65" i="4"/>
  <c r="AT65" i="4" s="1"/>
  <c r="AR69" i="4"/>
  <c r="AQ69" i="4"/>
  <c r="AT69" i="4" s="1"/>
  <c r="AR52" i="4"/>
  <c r="AQ52" i="4"/>
  <c r="AT52" i="4" s="1"/>
  <c r="AR56" i="4"/>
  <c r="AQ56" i="4"/>
  <c r="AT56" i="4" s="1"/>
  <c r="AU56" i="4" s="1"/>
  <c r="AR60" i="4"/>
  <c r="AQ60" i="4"/>
  <c r="AT60" i="4" s="1"/>
  <c r="AR64" i="4"/>
  <c r="AQ64" i="4"/>
  <c r="AT64" i="4" s="1"/>
  <c r="AU64" i="4" s="1"/>
  <c r="AR68" i="4"/>
  <c r="AQ68" i="4"/>
  <c r="AR51" i="4"/>
  <c r="AQ51" i="4"/>
  <c r="AT51" i="4" s="1"/>
  <c r="AR55" i="4"/>
  <c r="AQ55" i="4"/>
  <c r="AR59" i="4"/>
  <c r="AQ59" i="4"/>
  <c r="AR63" i="4"/>
  <c r="AQ63" i="4"/>
  <c r="AT63" i="4" s="1"/>
  <c r="AR67" i="4"/>
  <c r="AQ67" i="4"/>
  <c r="AT67" i="4" s="1"/>
  <c r="AR50" i="4"/>
  <c r="AQ50" i="4"/>
  <c r="AR54" i="4"/>
  <c r="AQ54" i="4"/>
  <c r="AT54" i="4" s="1"/>
  <c r="AU54" i="4" s="1"/>
  <c r="AR58" i="4"/>
  <c r="AQ58" i="4"/>
  <c r="AT58" i="4" s="1"/>
  <c r="AU58" i="4" s="1"/>
  <c r="AR62" i="4"/>
  <c r="AQ62" i="4"/>
  <c r="AT62" i="4" s="1"/>
  <c r="AU62" i="4" s="1"/>
  <c r="AR66" i="4"/>
  <c r="AQ66" i="4"/>
  <c r="AT66" i="4" s="1"/>
  <c r="AU66" i="4" s="1"/>
  <c r="AV69" i="4"/>
  <c r="AV67" i="4"/>
  <c r="AV65" i="4"/>
  <c r="AV63" i="4"/>
  <c r="AV61" i="4"/>
  <c r="AV59" i="4"/>
  <c r="AV57" i="4"/>
  <c r="AV55" i="4"/>
  <c r="AV53" i="4"/>
  <c r="AV51" i="4"/>
  <c r="AR70" i="4"/>
  <c r="AV68" i="4"/>
  <c r="AV66" i="4"/>
  <c r="AV64" i="4"/>
  <c r="AV62" i="4"/>
  <c r="AV60" i="4"/>
  <c r="AV58" i="4"/>
  <c r="AV56" i="4"/>
  <c r="AV54" i="4"/>
  <c r="AV52" i="4"/>
  <c r="AV50" i="4"/>
  <c r="AQ70" i="4"/>
  <c r="AT70" i="4" s="1"/>
  <c r="AO46" i="4"/>
  <c r="AO43" i="4"/>
  <c r="AO44" i="4"/>
  <c r="AO42" i="4"/>
  <c r="AX42" i="4" s="1"/>
  <c r="B3" i="4"/>
  <c r="AO41" i="4"/>
  <c r="AO40" i="4"/>
  <c r="AU60" i="4"/>
  <c r="AO35" i="4"/>
  <c r="AO25" i="4"/>
  <c r="AO33" i="4"/>
  <c r="AO27" i="4"/>
  <c r="AO26" i="4"/>
  <c r="AO38" i="4"/>
  <c r="AO36" i="4"/>
  <c r="AT68" i="4"/>
  <c r="AU68" i="4" s="1"/>
  <c r="AO31" i="4"/>
  <c r="AO30" i="4"/>
  <c r="AW50" i="4"/>
  <c r="AO29" i="4"/>
  <c r="AO37" i="4"/>
  <c r="AO39" i="4"/>
  <c r="AO32" i="4"/>
  <c r="AO28" i="4"/>
  <c r="AT50" i="4"/>
  <c r="AT55" i="4"/>
  <c r="AT53" i="4"/>
  <c r="AT59" i="4"/>
  <c r="A6" i="2"/>
  <c r="B7" i="2"/>
  <c r="AQ46" i="4" l="1"/>
  <c r="BF46" i="4"/>
  <c r="AX46" i="4"/>
  <c r="AV46" i="4"/>
  <c r="AT46" i="4"/>
  <c r="AR46" i="4"/>
  <c r="AP46" i="4"/>
  <c r="BE46" i="4"/>
  <c r="AW46" i="4"/>
  <c r="AU46" i="4"/>
  <c r="BB46" i="4" s="1"/>
  <c r="AS46" i="4"/>
  <c r="BC45" i="4"/>
  <c r="AZ45" i="4"/>
  <c r="AY45" i="4"/>
  <c r="BA45" i="4" s="1"/>
  <c r="BB45" i="4"/>
  <c r="AW64" i="4"/>
  <c r="AW52" i="4"/>
  <c r="AW65" i="4"/>
  <c r="AU43" i="4"/>
  <c r="AS43" i="4"/>
  <c r="BE43" i="4"/>
  <c r="AR43" i="4"/>
  <c r="L33" i="4" s="1"/>
  <c r="AV43" i="4"/>
  <c r="BD43" i="4" s="1"/>
  <c r="BF43" i="4"/>
  <c r="AW43" i="4"/>
  <c r="AP43" i="4"/>
  <c r="AT43" i="4"/>
  <c r="F33" i="4" s="1"/>
  <c r="AX43" i="4"/>
  <c r="AQ43" i="4"/>
  <c r="BE44" i="4"/>
  <c r="AR44" i="4"/>
  <c r="L34" i="4" s="1"/>
  <c r="BF44" i="4"/>
  <c r="AT44" i="4"/>
  <c r="F34" i="4" s="1"/>
  <c r="AS44" i="4"/>
  <c r="AW44" i="4"/>
  <c r="AV44" i="4"/>
  <c r="AP44" i="4"/>
  <c r="AX44" i="4"/>
  <c r="AQ44" i="4"/>
  <c r="AU44" i="4"/>
  <c r="L36" i="4"/>
  <c r="F36" i="4"/>
  <c r="AW42" i="4"/>
  <c r="AS42" i="4"/>
  <c r="AQ42" i="4"/>
  <c r="I32" i="4" s="1"/>
  <c r="AU42" i="4"/>
  <c r="O32" i="4" s="1"/>
  <c r="BF42" i="4"/>
  <c r="AR42" i="4"/>
  <c r="L32" i="4" s="1"/>
  <c r="AV42" i="4"/>
  <c r="BE42" i="4"/>
  <c r="AT42" i="4"/>
  <c r="F32" i="4" s="1"/>
  <c r="AP42" i="4"/>
  <c r="AU28" i="4"/>
  <c r="AQ28" i="4"/>
  <c r="AX28" i="4"/>
  <c r="AT28" i="4"/>
  <c r="F19" i="4" s="1"/>
  <c r="AR28" i="4"/>
  <c r="L19" i="4" s="1"/>
  <c r="BE28" i="4"/>
  <c r="AP28" i="4"/>
  <c r="AS28" i="4"/>
  <c r="BF28" i="4"/>
  <c r="AW28" i="4"/>
  <c r="AV28" i="4"/>
  <c r="AS26" i="4"/>
  <c r="AX26" i="4"/>
  <c r="BF26" i="4"/>
  <c r="AR26" i="4"/>
  <c r="L17" i="4" s="1"/>
  <c r="AP26" i="4"/>
  <c r="BE26" i="4"/>
  <c r="AQ26" i="4"/>
  <c r="I17" i="4" s="1"/>
  <c r="AW26" i="4"/>
  <c r="AV26" i="4"/>
  <c r="AU26" i="4"/>
  <c r="O17" i="4" s="1"/>
  <c r="AT26" i="4"/>
  <c r="F17" i="4" s="1"/>
  <c r="BE32" i="4"/>
  <c r="AQ32" i="4"/>
  <c r="AX32" i="4"/>
  <c r="AP32" i="4"/>
  <c r="AW32" i="4"/>
  <c r="AV32" i="4"/>
  <c r="AS32" i="4"/>
  <c r="BF32" i="4"/>
  <c r="AR32" i="4"/>
  <c r="L23" i="4" s="1"/>
  <c r="AU32" i="4"/>
  <c r="O23" i="4" s="1"/>
  <c r="AT32" i="4"/>
  <c r="F23" i="4" s="1"/>
  <c r="AP27" i="4"/>
  <c r="AW27" i="4"/>
  <c r="AV27" i="4"/>
  <c r="BF27" i="4"/>
  <c r="AR27" i="4"/>
  <c r="L18" i="4" s="1"/>
  <c r="BE27" i="4"/>
  <c r="AQ27" i="4"/>
  <c r="I18" i="4" s="1"/>
  <c r="AX27" i="4"/>
  <c r="AU27" i="4"/>
  <c r="AT27" i="4"/>
  <c r="F18" i="4" s="1"/>
  <c r="AS27" i="4"/>
  <c r="BF29" i="4"/>
  <c r="AR29" i="4"/>
  <c r="L20" i="4" s="1"/>
  <c r="AW29" i="4"/>
  <c r="BE29" i="4"/>
  <c r="AQ29" i="4"/>
  <c r="AX29" i="4"/>
  <c r="AP29" i="4"/>
  <c r="AT29" i="4"/>
  <c r="F20" i="4" s="1"/>
  <c r="AS29" i="4"/>
  <c r="AV29" i="4"/>
  <c r="AU29" i="4"/>
  <c r="AX36" i="4"/>
  <c r="AP36" i="4"/>
  <c r="AW36" i="4"/>
  <c r="AV36" i="4"/>
  <c r="AU36" i="4"/>
  <c r="O26" i="4" s="1"/>
  <c r="AS36" i="4"/>
  <c r="BF36" i="4"/>
  <c r="AR36" i="4"/>
  <c r="L26" i="4" s="1"/>
  <c r="BE36" i="4"/>
  <c r="AQ36" i="4"/>
  <c r="AZ36" i="4" s="1"/>
  <c r="AT36" i="4"/>
  <c r="F26" i="4" s="1"/>
  <c r="AT31" i="4"/>
  <c r="F22" i="4" s="1"/>
  <c r="AW31" i="4"/>
  <c r="AS31" i="4"/>
  <c r="AQ31" i="4"/>
  <c r="AY31" i="4" s="1"/>
  <c r="AX31" i="4"/>
  <c r="BF31" i="4"/>
  <c r="AR31" i="4"/>
  <c r="L22" i="4" s="1"/>
  <c r="AP31" i="4"/>
  <c r="AV31" i="4"/>
  <c r="AU31" i="4"/>
  <c r="O22" i="4" s="1"/>
  <c r="BE31" i="4"/>
  <c r="AW39" i="4"/>
  <c r="AV39" i="4"/>
  <c r="AU39" i="4"/>
  <c r="BE39" i="4"/>
  <c r="AQ39" i="4"/>
  <c r="AX39" i="4"/>
  <c r="AP39" i="4"/>
  <c r="AT39" i="4"/>
  <c r="F29" i="4" s="1"/>
  <c r="AS39" i="4"/>
  <c r="BF39" i="4"/>
  <c r="AR39" i="4"/>
  <c r="L29" i="4" s="1"/>
  <c r="AV33" i="4"/>
  <c r="AS33" i="4"/>
  <c r="AR33" i="4"/>
  <c r="L24" i="4" s="1"/>
  <c r="AU33" i="4"/>
  <c r="O24" i="4" s="1"/>
  <c r="AT33" i="4"/>
  <c r="F24" i="4" s="1"/>
  <c r="BF33" i="4"/>
  <c r="AQ33" i="4"/>
  <c r="AZ33" i="4" s="1"/>
  <c r="AX33" i="4"/>
  <c r="AP33" i="4"/>
  <c r="AW33" i="4"/>
  <c r="BE33" i="4"/>
  <c r="AT40" i="4"/>
  <c r="F30" i="4" s="1"/>
  <c r="BE40" i="4"/>
  <c r="AS40" i="4"/>
  <c r="AX40" i="4"/>
  <c r="BF40" i="4"/>
  <c r="AR40" i="4"/>
  <c r="L30" i="4" s="1"/>
  <c r="AW40" i="4"/>
  <c r="AV40" i="4"/>
  <c r="AU40" i="4"/>
  <c r="O30" i="4" s="1"/>
  <c r="AQ40" i="4"/>
  <c r="I30" i="4" s="1"/>
  <c r="AP40" i="4"/>
  <c r="AW30" i="4"/>
  <c r="AS30" i="4"/>
  <c r="AV30" i="4"/>
  <c r="BF30" i="4"/>
  <c r="AU30" i="4"/>
  <c r="O21" i="4" s="1"/>
  <c r="AR30" i="4"/>
  <c r="L21" i="4" s="1"/>
  <c r="BE30" i="4"/>
  <c r="AQ30" i="4"/>
  <c r="AX30" i="4"/>
  <c r="AP30" i="4"/>
  <c r="AT30" i="4"/>
  <c r="F21" i="4" s="1"/>
  <c r="BE41" i="4"/>
  <c r="AQ41" i="4"/>
  <c r="I31" i="4" s="1"/>
  <c r="AU41" i="4"/>
  <c r="O31" i="4" s="1"/>
  <c r="AT41" i="4"/>
  <c r="F31" i="4" s="1"/>
  <c r="AX41" i="4"/>
  <c r="AP41" i="4"/>
  <c r="AV41" i="4"/>
  <c r="AW41" i="4"/>
  <c r="AS41" i="4"/>
  <c r="BF41" i="4"/>
  <c r="AR41" i="4"/>
  <c r="L31" i="4" s="1"/>
  <c r="AU37" i="4"/>
  <c r="AQ37" i="4"/>
  <c r="AT37" i="4"/>
  <c r="F27" i="4" s="1"/>
  <c r="AX37" i="4"/>
  <c r="AS37" i="4"/>
  <c r="BE37" i="4"/>
  <c r="AW37" i="4"/>
  <c r="AV37" i="4"/>
  <c r="BF37" i="4"/>
  <c r="AR37" i="4"/>
  <c r="L27" i="4" s="1"/>
  <c r="AP37" i="4"/>
  <c r="AV25" i="4"/>
  <c r="AR25" i="4"/>
  <c r="L16" i="4" s="1"/>
  <c r="BE25" i="4"/>
  <c r="BG45" i="4" s="1"/>
  <c r="AU25" i="4"/>
  <c r="O16" i="4" s="1"/>
  <c r="BF25" i="4"/>
  <c r="BH45" i="4" s="1"/>
  <c r="AQ25" i="4"/>
  <c r="AZ25" i="4" s="1"/>
  <c r="AT25" i="4"/>
  <c r="F16" i="4" s="1"/>
  <c r="AS25" i="4"/>
  <c r="AX25" i="4"/>
  <c r="AP25" i="4"/>
  <c r="AW25" i="4"/>
  <c r="BF38" i="4"/>
  <c r="AR38" i="4"/>
  <c r="L28" i="4" s="1"/>
  <c r="BE38" i="4"/>
  <c r="AQ38" i="4"/>
  <c r="AX38" i="4"/>
  <c r="AP38" i="4"/>
  <c r="AT38" i="4"/>
  <c r="F28" i="4" s="1"/>
  <c r="AS38" i="4"/>
  <c r="AW38" i="4"/>
  <c r="AV38" i="4"/>
  <c r="AU38" i="4"/>
  <c r="O28" i="4" s="1"/>
  <c r="AS35" i="4"/>
  <c r="AV35" i="4"/>
  <c r="BF35" i="4"/>
  <c r="AR35" i="4"/>
  <c r="L25" i="4" s="1"/>
  <c r="AX35" i="4"/>
  <c r="AW35" i="4"/>
  <c r="BE35" i="4"/>
  <c r="AQ35" i="4"/>
  <c r="AU35" i="4"/>
  <c r="O25" i="4" s="1"/>
  <c r="AT35" i="4"/>
  <c r="F25" i="4" s="1"/>
  <c r="AP35" i="4"/>
  <c r="AW56" i="4"/>
  <c r="AW60" i="4"/>
  <c r="BB53" i="4"/>
  <c r="AW58" i="4"/>
  <c r="AW68" i="4"/>
  <c r="AU65" i="4"/>
  <c r="AW54" i="4"/>
  <c r="AW66" i="4"/>
  <c r="AW57" i="4"/>
  <c r="BB54" i="4"/>
  <c r="AW62" i="4"/>
  <c r="AU63" i="4"/>
  <c r="AU50" i="4"/>
  <c r="BB68" i="4"/>
  <c r="BB51" i="4"/>
  <c r="BB63" i="4"/>
  <c r="BB60" i="4"/>
  <c r="BB59" i="4"/>
  <c r="BB55" i="4"/>
  <c r="BB58" i="4"/>
  <c r="AU52" i="4"/>
  <c r="AW67" i="4"/>
  <c r="BB67" i="4"/>
  <c r="BB61" i="4"/>
  <c r="BB62" i="4"/>
  <c r="BB66" i="4"/>
  <c r="BB56" i="4"/>
  <c r="AU55" i="4"/>
  <c r="AW51" i="4"/>
  <c r="AU61" i="4"/>
  <c r="AW61" i="4"/>
  <c r="AW63" i="4"/>
  <c r="AW55" i="4"/>
  <c r="AU67" i="4"/>
  <c r="BB57" i="4"/>
  <c r="AU70" i="4"/>
  <c r="AV49" i="4"/>
  <c r="BB64" i="4"/>
  <c r="BB65" i="4"/>
  <c r="AU51" i="4"/>
  <c r="AU53" i="4"/>
  <c r="AW53" i="4"/>
  <c r="AU59" i="4"/>
  <c r="AW59" i="4"/>
  <c r="BB52" i="4"/>
  <c r="BB69" i="4"/>
  <c r="BB50" i="4"/>
  <c r="AU69" i="4"/>
  <c r="AW69" i="4"/>
  <c r="B8" i="2"/>
  <c r="A7" i="2"/>
  <c r="BG46" i="4" l="1"/>
  <c r="BD46" i="4"/>
  <c r="BH46" i="4"/>
  <c r="BC46" i="4"/>
  <c r="AZ46" i="4"/>
  <c r="AY46" i="4"/>
  <c r="BA46" i="4" s="1"/>
  <c r="O36" i="4"/>
  <c r="BB44" i="4"/>
  <c r="O34" i="4"/>
  <c r="BD44" i="4"/>
  <c r="BH44" i="4"/>
  <c r="BG44" i="4"/>
  <c r="BH43" i="4"/>
  <c r="I36" i="4"/>
  <c r="I34" i="4"/>
  <c r="AY44" i="4"/>
  <c r="BA44" i="4" s="1"/>
  <c r="BC44" i="4"/>
  <c r="AZ44" i="4"/>
  <c r="I33" i="4"/>
  <c r="BC43" i="4"/>
  <c r="AY43" i="4"/>
  <c r="BA43" i="4" s="1"/>
  <c r="AZ43" i="4"/>
  <c r="BG43" i="4"/>
  <c r="O33" i="4"/>
  <c r="BB43" i="4"/>
  <c r="AZ42" i="4"/>
  <c r="BD42" i="4"/>
  <c r="BB42" i="4"/>
  <c r="AY42" i="4"/>
  <c r="BA42" i="4" s="1"/>
  <c r="BC42" i="4"/>
  <c r="BG36" i="4"/>
  <c r="BD41" i="4"/>
  <c r="BC31" i="4"/>
  <c r="I22" i="4"/>
  <c r="AZ31" i="4"/>
  <c r="BG27" i="4"/>
  <c r="BG42" i="4"/>
  <c r="BH25" i="4"/>
  <c r="BH42" i="4"/>
  <c r="BH41" i="4"/>
  <c r="BD40" i="4"/>
  <c r="BB41" i="4"/>
  <c r="BH40" i="4"/>
  <c r="AY40" i="4"/>
  <c r="BA40" i="4" s="1"/>
  <c r="BC40" i="4"/>
  <c r="AZ40" i="4"/>
  <c r="BB40" i="4"/>
  <c r="BC41" i="4"/>
  <c r="AZ41" i="4"/>
  <c r="AY41" i="4"/>
  <c r="BA41" i="4" s="1"/>
  <c r="BG41" i="4"/>
  <c r="BG40" i="4"/>
  <c r="BC35" i="4"/>
  <c r="AY25" i="4"/>
  <c r="BA25" i="4" s="1"/>
  <c r="I16" i="4"/>
  <c r="BH31" i="4"/>
  <c r="BC25" i="4"/>
  <c r="AY35" i="4"/>
  <c r="BA35" i="4" s="1"/>
  <c r="BH39" i="4"/>
  <c r="BH35" i="4"/>
  <c r="BH32" i="4"/>
  <c r="BH37" i="4"/>
  <c r="BH38" i="4"/>
  <c r="AZ35" i="4"/>
  <c r="BH28" i="4"/>
  <c r="BH30" i="4"/>
  <c r="BB25" i="4"/>
  <c r="I25" i="4"/>
  <c r="AY36" i="4"/>
  <c r="BA36" i="4" s="1"/>
  <c r="BH29" i="4"/>
  <c r="BH36" i="4"/>
  <c r="BD33" i="4"/>
  <c r="BH26" i="4"/>
  <c r="BH33" i="4"/>
  <c r="BG25" i="4"/>
  <c r="BG33" i="4"/>
  <c r="BB35" i="4"/>
  <c r="BD35" i="4"/>
  <c r="BG30" i="4"/>
  <c r="BB33" i="4"/>
  <c r="BH27" i="4"/>
  <c r="BD25" i="4"/>
  <c r="BD26" i="4"/>
  <c r="BG37" i="4"/>
  <c r="BG35" i="4"/>
  <c r="BG29" i="4"/>
  <c r="BG32" i="4"/>
  <c r="BG39" i="4"/>
  <c r="BG26" i="4"/>
  <c r="BG38" i="4"/>
  <c r="BD27" i="4"/>
  <c r="BG28" i="4"/>
  <c r="BC33" i="4"/>
  <c r="BG31" i="4"/>
  <c r="I24" i="4"/>
  <c r="AY33" i="4"/>
  <c r="BA33" i="4" s="1"/>
  <c r="BB26" i="4"/>
  <c r="BB27" i="4"/>
  <c r="O18" i="4"/>
  <c r="BC26" i="4"/>
  <c r="I26" i="4"/>
  <c r="BC36" i="4"/>
  <c r="AY27" i="4"/>
  <c r="BA27" i="4" s="1"/>
  <c r="AY26" i="4"/>
  <c r="BA26" i="4" s="1"/>
  <c r="BC27" i="4"/>
  <c r="AZ26" i="4"/>
  <c r="BC38" i="4"/>
  <c r="AZ27" i="4"/>
  <c r="AZ38" i="4"/>
  <c r="AY38" i="4"/>
  <c r="BA38" i="4" s="1"/>
  <c r="I28" i="4"/>
  <c r="BB36" i="4"/>
  <c r="BD36" i="4"/>
  <c r="BB38" i="4"/>
  <c r="BD38" i="4"/>
  <c r="BD31" i="4"/>
  <c r="BB30" i="4"/>
  <c r="BB31" i="4"/>
  <c r="BA31" i="4"/>
  <c r="BD29" i="4"/>
  <c r="BD32" i="4"/>
  <c r="BB32" i="4"/>
  <c r="BD30" i="4"/>
  <c r="AY30" i="4"/>
  <c r="BA30" i="4" s="1"/>
  <c r="I21" i="4"/>
  <c r="BC30" i="4"/>
  <c r="AZ30" i="4"/>
  <c r="BD28" i="4"/>
  <c r="O29" i="4"/>
  <c r="BB39" i="4"/>
  <c r="AY39" i="4"/>
  <c r="BA39" i="4" s="1"/>
  <c r="BC39" i="4"/>
  <c r="I29" i="4"/>
  <c r="AZ39" i="4"/>
  <c r="AZ37" i="4"/>
  <c r="BC37" i="4"/>
  <c r="I27" i="4"/>
  <c r="AY37" i="4"/>
  <c r="BA37" i="4" s="1"/>
  <c r="I23" i="4"/>
  <c r="BC32" i="4"/>
  <c r="AY32" i="4"/>
  <c r="BA32" i="4" s="1"/>
  <c r="AZ32" i="4"/>
  <c r="BB28" i="4"/>
  <c r="O19" i="4"/>
  <c r="AY29" i="4"/>
  <c r="BA29" i="4" s="1"/>
  <c r="I20" i="4"/>
  <c r="AZ29" i="4"/>
  <c r="BC29" i="4"/>
  <c r="BD37" i="4"/>
  <c r="O27" i="4"/>
  <c r="BB37" i="4"/>
  <c r="BD39" i="4"/>
  <c r="BB29" i="4"/>
  <c r="O20" i="4"/>
  <c r="I19" i="4"/>
  <c r="AZ28" i="4"/>
  <c r="BC28" i="4"/>
  <c r="AY28" i="4"/>
  <c r="BA28" i="4" s="1"/>
  <c r="A8" i="2"/>
  <c r="B9" i="2"/>
  <c r="A9" i="2" l="1"/>
  <c r="B10" i="2"/>
  <c r="A10" i="2" l="1"/>
  <c r="B11" i="2"/>
  <c r="A11" i="2" l="1"/>
  <c r="B12" i="2"/>
  <c r="A12" i="2" l="1"/>
  <c r="B13" i="2"/>
  <c r="B14" i="2" l="1"/>
  <c r="A13" i="2"/>
  <c r="A14" i="2" l="1"/>
  <c r="B15" i="2"/>
  <c r="A15" i="2" l="1"/>
  <c r="B16" i="2"/>
  <c r="B17" i="2" l="1"/>
  <c r="A16" i="2"/>
  <c r="A17" i="2" l="1"/>
  <c r="B18" i="2"/>
  <c r="A18" i="2" l="1"/>
  <c r="B19" i="2"/>
  <c r="A19" i="2" l="1"/>
  <c r="B20" i="2"/>
  <c r="A20" i="2" l="1"/>
  <c r="B21" i="2"/>
  <c r="A21" i="2" l="1"/>
  <c r="B22" i="2"/>
  <c r="A22" i="2" l="1"/>
  <c r="B23" i="2"/>
  <c r="A23" i="2" l="1"/>
  <c r="B24" i="2"/>
  <c r="B25" i="2" l="1"/>
  <c r="A24" i="2"/>
  <c r="A25" i="2" l="1"/>
  <c r="B26" i="2"/>
  <c r="A26" i="2" l="1"/>
  <c r="B27" i="2"/>
  <c r="A27" i="2" l="1"/>
  <c r="B28" i="2"/>
  <c r="A28" i="2" l="1"/>
  <c r="B29" i="2"/>
  <c r="B30" i="2" l="1"/>
  <c r="A29" i="2"/>
  <c r="A30" i="2" l="1"/>
  <c r="B31" i="2"/>
  <c r="A31" i="2" l="1"/>
  <c r="B32" i="2"/>
  <c r="B33" i="2" l="1"/>
  <c r="A32" i="2"/>
  <c r="A33" i="2" l="1"/>
  <c r="B34" i="2"/>
  <c r="A34" i="2" l="1"/>
  <c r="B35" i="2"/>
  <c r="A35" i="2" l="1"/>
  <c r="B36" i="2"/>
  <c r="A36" i="2" l="1"/>
  <c r="B37" i="2"/>
  <c r="B38" i="2" l="1"/>
  <c r="A37" i="2"/>
  <c r="A38" i="2" l="1"/>
  <c r="B39" i="2"/>
  <c r="A39" i="2" l="1"/>
  <c r="B40" i="2"/>
  <c r="A40" i="2" l="1"/>
  <c r="B41" i="2"/>
  <c r="A41" i="2" l="1"/>
  <c r="B42" i="2"/>
  <c r="A42" i="2" l="1"/>
  <c r="B43" i="2"/>
  <c r="A43" i="2" l="1"/>
  <c r="B44" i="2"/>
  <c r="A44" i="2" l="1"/>
  <c r="B45" i="2"/>
  <c r="B46" i="2" l="1"/>
  <c r="A45" i="2"/>
  <c r="A46" i="2" l="1"/>
  <c r="B47" i="2"/>
  <c r="A47" i="2" l="1"/>
  <c r="B48" i="2"/>
  <c r="A48" i="2" s="1"/>
</calcChain>
</file>

<file path=xl/sharedStrings.xml><?xml version="1.0" encoding="utf-8"?>
<sst xmlns="http://schemas.openxmlformats.org/spreadsheetml/2006/main" count="2203" uniqueCount="203">
  <si>
    <t>Concatenate</t>
  </si>
  <si>
    <t>Period</t>
  </si>
  <si>
    <t>KRI_code</t>
  </si>
  <si>
    <t>KRI_name</t>
  </si>
  <si>
    <t>Q1</t>
  </si>
  <si>
    <t>Q3</t>
  </si>
  <si>
    <t>KRI_num</t>
  </si>
  <si>
    <t>KRI_den</t>
  </si>
  <si>
    <t>Top15</t>
  </si>
  <si>
    <t>Others</t>
  </si>
  <si>
    <t>KRI_number</t>
  </si>
  <si>
    <t>Country</t>
  </si>
  <si>
    <t>Median</t>
  </si>
  <si>
    <t>Country_code</t>
  </si>
  <si>
    <t>Heatmap figures</t>
  </si>
  <si>
    <t>Tier 1 capital ratio</t>
  </si>
  <si>
    <t>Total capital ratio</t>
  </si>
  <si>
    <t>DE</t>
  </si>
  <si>
    <t>sumpctpoi</t>
  </si>
  <si>
    <t>Impaired loans and Past due (&gt;90 days) loans to total loans</t>
  </si>
  <si>
    <t>Coverage ratio (specific allowances for loans to total gross impaired loans)</t>
  </si>
  <si>
    <t>Impaired financial assets to total assets</t>
  </si>
  <si>
    <t>Accumulated impairments on financial assets to total (gross) assets</t>
  </si>
  <si>
    <t>GB</t>
  </si>
  <si>
    <t>Impairments on financial assets to total operating income</t>
  </si>
  <si>
    <t>FR</t>
  </si>
  <si>
    <t>Return on equity</t>
  </si>
  <si>
    <t>Cost-income ratio</t>
  </si>
  <si>
    <t>Net interest income to total operating income</t>
  </si>
  <si>
    <t>IT</t>
  </si>
  <si>
    <t>Net fee and commission income to total operating income</t>
  </si>
  <si>
    <t>Net income to total operating income</t>
  </si>
  <si>
    <t>GR</t>
  </si>
  <si>
    <t>Loan-to-deposit ratio</t>
  </si>
  <si>
    <t>SE</t>
  </si>
  <si>
    <t>Customer deposits to total liabilities</t>
  </si>
  <si>
    <t>Tier 1 capital to (total assets - intangible assets)</t>
  </si>
  <si>
    <t>Debt-to-equity ratio</t>
  </si>
  <si>
    <t>ES</t>
  </si>
  <si>
    <t>Off-balance sheet items to total assets</t>
  </si>
  <si>
    <t>EU</t>
  </si>
  <si>
    <t>Nr</t>
  </si>
  <si>
    <t>Kri Code</t>
  </si>
  <si>
    <t>KRI name</t>
  </si>
  <si>
    <t>Final version</t>
  </si>
  <si>
    <t>Preliminary Proposal Dashboard</t>
  </si>
  <si>
    <t>Preliminary Proposal Heatmap</t>
  </si>
  <si>
    <t>ES Proposal</t>
  </si>
  <si>
    <t>Annualisation_Num</t>
  </si>
  <si>
    <t>Annualisation_Den</t>
  </si>
  <si>
    <t>Family</t>
  </si>
  <si>
    <t>Numerator</t>
  </si>
  <si>
    <t>Denominator</t>
  </si>
  <si>
    <t>YES</t>
  </si>
  <si>
    <t>Solvency</t>
  </si>
  <si>
    <t>TOTAL ORIGINAL OWN FUNDS FOR GENERAL SOLVENCY PURPOSES</t>
  </si>
  <si>
    <t>TOTAL CAPITAL REQUIREMENTS *12.5</t>
  </si>
  <si>
    <t>NO</t>
  </si>
  <si>
    <t>TOTAL OWN FUNDS FOR SOLVENCY PURPOSES</t>
  </si>
  <si>
    <t>TOTAL CAPITAL REQUIREMENTS * 12.5</t>
  </si>
  <si>
    <t>TOTAL ORIGINAL OWN FUNDS FOR GENERAL SOLVENCY PURPOSES
-Hybrid instruments in Minority interests
- Hybrid instruments in 1.1.4.1a Hybrid instruments
- (-) Excess on the limits for hybrid instruments</t>
  </si>
  <si>
    <t>Credit risk capital requirements of total capital requirements</t>
  </si>
  <si>
    <t>TOTAL CAPITAL REQUIREMENTS FOR CREDIT, COUNTERPARTY CREDIT AND DILUTION RISKS AND FREE DELIVERIES</t>
  </si>
  <si>
    <t>TOTAL CAPITAL REQUIREMENTS</t>
  </si>
  <si>
    <t>Standardised approach capital requirements of total capital requirements</t>
  </si>
  <si>
    <t>Standardised approach (SA)</t>
  </si>
  <si>
    <t>Securitisation capital requirements of total capital requirements</t>
  </si>
  <si>
    <t>Rows: Securitization positions SA; Securitization positions IRB</t>
  </si>
  <si>
    <t>IRB approach capital requirements of total capital requirements</t>
  </si>
  <si>
    <t>Internal ratings based Approach (IRB)</t>
  </si>
  <si>
    <t>Market risk capital requirements of total capital requirements</t>
  </si>
  <si>
    <t>TOTAL CAPITAL REQUIREMENTS FOR POSITION, FOREIGN EXCHANGE AND COMMODITY RISKS</t>
  </si>
  <si>
    <t>Operational risk capital requirements of total capital requirements</t>
  </si>
  <si>
    <t>TOTAL CAPITAL REQUIREMENTS FOR OPERATIONAL RISKS (OpR )</t>
  </si>
  <si>
    <t>Settlement and delivery risk capital requirements of total capital requirements</t>
  </si>
  <si>
    <t>SETTLEMENT/DELIVERY RISK</t>
  </si>
  <si>
    <t>Other capital requirements of total capital requirements</t>
  </si>
  <si>
    <t>Complement to overall floor for Capital Requirements</t>
  </si>
  <si>
    <t>Past due (&gt;90 days) loans to total loans and advances</t>
  </si>
  <si>
    <t>Credit Risk and Asset Quality</t>
  </si>
  <si>
    <t xml:space="preserve"> Row: Loans &amp; advances
 Columns: &gt; 90 days ≤ 180days; &gt; 180 days ≤ 1year; &gt; 1year</t>
  </si>
  <si>
    <t>Total loans advances (Rows: Loans and advances AFS, Loans and receivables, HTM)</t>
  </si>
  <si>
    <t>Row: Loans and advances
Column: Net carrying amount of the impaired assets
Row: Loan and advances
Specific allowances for individually assessed financial assets and Specific allowances for collectively assessed financial assets
Column: Closing balance
Row: Loans &amp; advances
Columns: &gt; 90 days ≤ 180days; &gt; 180 days ≤ 1year; &gt; 1year</t>
  </si>
  <si>
    <t>Total loans advances (Rows: Loans and advances AFS, Loans and receivables, HTM)
Row: Loan and advances
Specific allowances for individually assessed financial assets and Specific allowances for collectively assessed financial assets
Allowances for incurred but not reported losses on financial assets
Column: Closing balance</t>
  </si>
  <si>
    <t>Row: Loan and advances
Specific allowances for individually assessed financial assets and Specific allowances for collectively assessed financial assets
Column: Closing balance</t>
  </si>
  <si>
    <t>Row: Loans and advances
Column: Net carrying amount of the impaired assets
Row: Loan and advances
Specific allowances for individually assessed financial assets and Specific allowances for collectively assessed financial assets
Column: Closing balance</t>
  </si>
  <si>
    <t>Past due (&gt;90 days) loans and debt instruments to total loans and debt instruments</t>
  </si>
  <si>
    <t xml:space="preserve"> Rows: Loans &amp; advances; Debt instruments
 Columns: &gt; 90 days ≤ 180days; &gt; 180 days ≤ 1year; &gt; 1year</t>
  </si>
  <si>
    <t>Total loans advances and total debt instruments (Rows: Loans and advances and debt instruments AFS, Loans and receivables, HTM)</t>
  </si>
  <si>
    <t>Coverage ratio (specific allowances for loans and deb instruments to total gross impaired loans and debt instruments)</t>
  </si>
  <si>
    <t>Row: Loan and advances; Debt instruments
Specific allowances for individually assessed financial assets and Specific allowances for collectively assessed financial assets
Column: Closing balance</t>
  </si>
  <si>
    <t>Row: Loans and advances, Debt instruments
Column: Net carrying amount of the impaired assets
Row: Loan and advances; Debt instruments
Specific allowances for individually assessed financial assets and Specific allowances for collectively assessed financial assets
Column: Closing balance</t>
  </si>
  <si>
    <t>Coverage ratio (all allowances for loans and debt instruments to total gross impaired loans and debt instruments)</t>
  </si>
  <si>
    <t>Row: Loan and advances; Debt instruments
Specific allowances for individually assessed financial assets and Specific allowances for collectively assessed financial assets
Allowances for incurred but not reported losses on financial assets
Column: Closing balance</t>
  </si>
  <si>
    <t>Row: Total
Column: Net carrying amount of the impaired assets</t>
  </si>
  <si>
    <t>Total assets</t>
  </si>
  <si>
    <t>Impaired debt instruments to total debt instruments</t>
  </si>
  <si>
    <t>Row: Debt instruments
Column: Net carrying amount of the impaired assets
Row: Debt instruments
Specific allowances for individually assessed financial assets and Specific allowances for collectively assessed financial assets
Column: Closing balance</t>
  </si>
  <si>
    <t>Total debt instruments (Rows: Debt instruments AFS, Loans and receivables, HTM)
Row: Debt instruments
Allowances for incurred but not reported losses on financial assets
Colum: Closing balance</t>
  </si>
  <si>
    <t>Row: Loan and advances, Debt instruments and Equity instruments
Specific allowances for individually assessed financial assets and Specific allowances for collectively assessed financial assets
Allowances for incurred but not reported losses on financial assets
Column: Closing balance</t>
  </si>
  <si>
    <t>Total assets
Row: Loan and advances, Debt instruments and Equity instruments
Specific allowances for individually assessed financial assets and Specific allowances for collectively assessed financial assets
Allowances for incurred but not reported losses on financial assets
Column: Closing balance</t>
  </si>
  <si>
    <t>Impairment on financial assets not measured at fair value through profit or loss</t>
  </si>
  <si>
    <t>Total operating income: rows: Interest income; Interest expenses; Expenses on Share capital repayable on Demand; Dividend income; Fee and commission income; Fee and commission expenses; Realised gains (losses) on financial assets &amp; liabilities not measured at fair value through profit or loss, net; Gains (losses) on financial assets and liabilities held for trading, net; Gains (losses) on financial assets and liabilities designated at fair value through profit or loss, net; Gains (losses) from hedge accounting, net;  Exchange differences, net; Gains (losses) on derecognition of assets other than held for sale, net; Other operating income; Other operating expenses</t>
  </si>
  <si>
    <t>Profitability</t>
  </si>
  <si>
    <t>Total profit or loss after tax and discontinued operations (annualised)</t>
  </si>
  <si>
    <t>Total equity (period average)</t>
  </si>
  <si>
    <t>Return on regulatory capital requirements</t>
  </si>
  <si>
    <t>TOTAL CAPITAL REQUIREMENTS (period average)</t>
  </si>
  <si>
    <t>Rows: Administration costs; Depreciation</t>
  </si>
  <si>
    <t>Return on assets</t>
  </si>
  <si>
    <t>Total assets (period average)</t>
  </si>
  <si>
    <t>Rows: Interest income; interest expenses</t>
  </si>
  <si>
    <t>Total operating income as above.</t>
  </si>
  <si>
    <t>Rows: Fee and commission income; fee and commission expense</t>
  </si>
  <si>
    <t>Dividend income to total operating income</t>
  </si>
  <si>
    <t>Dividend income</t>
  </si>
  <si>
    <t>Net realised gains (losses) on financial assets &amp; liabilities not measured at fair value through profit and loss to total operating income</t>
  </si>
  <si>
    <t>Realised gains (losses) on financial assets &amp; liabilities not measured at fair value through profit and loss, net</t>
  </si>
  <si>
    <t>Net gains on financial assets and liabilities held for trading to total operating income</t>
  </si>
  <si>
    <t>Gains on financial assets and liabilities held for trading, net</t>
  </si>
  <si>
    <t>Net gains on financial assets and liabilities designated at fair value through profit or loss to total operating income</t>
  </si>
  <si>
    <t>Gains on financial assets and liabilities designated at fair value through profit, net</t>
  </si>
  <si>
    <t>Net other operating income  to total operating income</t>
  </si>
  <si>
    <t>Rows: Other operating income; Other operating expenses</t>
  </si>
  <si>
    <t>Total profit or loss after tax and discontinued operations</t>
  </si>
  <si>
    <t>Balance Sheet Structure</t>
  </si>
  <si>
    <t>Total loans advances (Rows: Loans and advances held for trading, designated at fair value through profit or loss, AFS, Loans and receivables, HTM)</t>
  </si>
  <si>
    <t>Total deposits (other than from credit institutions) (Rows: Deposits held for trading, designated at fair value through profit or loss, measured at amortised cost)</t>
  </si>
  <si>
    <t>Total deposits (other than from credit institutions) (Rows: deposits (other than from credit institutions) held for trading, designated fair value through profit or loss, measured at amortised cost)</t>
  </si>
  <si>
    <t>Total liabilities</t>
  </si>
  <si>
    <t>Original own funds</t>
  </si>
  <si>
    <t>Total assets
- Intangible assets</t>
  </si>
  <si>
    <t>Debt securities to total liabilities</t>
  </si>
  <si>
    <t>Total debt certificates (Rows: debt certificates held for trading, designated fair value through profit or loss, measured at amortised cost)</t>
  </si>
  <si>
    <t>Deposits from credit institutions to total liabilities</t>
  </si>
  <si>
    <t>Total deposits from credit institutions (Rows: deposits from credit institutions held for trading, designated fair value through profit or loss, measured at amortised cost)</t>
  </si>
  <si>
    <t>Equity to total liabilities and equity</t>
  </si>
  <si>
    <t>Total equity</t>
  </si>
  <si>
    <t>Total liabilities and equity</t>
  </si>
  <si>
    <t>Cash and trading assets to total assets</t>
  </si>
  <si>
    <t>Rows: Cash and cash balances with central banks; Financial assets held for trading</t>
  </si>
  <si>
    <t>Cash, trading, and AFS assets to total assets</t>
  </si>
  <si>
    <t>Rows: Cash and cash balances with central banks; Financial assets held for trading; Available-for-sale financial assets</t>
  </si>
  <si>
    <t>Financial assets held for trading to total assets</t>
  </si>
  <si>
    <t>Financial assets held for trading</t>
  </si>
  <si>
    <t>Financial liabilities held for trading to total liabilities and equity</t>
  </si>
  <si>
    <t>Financial liabilities held for trading</t>
  </si>
  <si>
    <t>Loans and advances  (excl. Trading book) to total assets</t>
  </si>
  <si>
    <t>Total loans advances (Rows: Loans and advances designated fair value through profit or loss, AFS, Loans and receivables, HTM)</t>
  </si>
  <si>
    <t>Loan commitments given, financial guarantees given, other commitments given to other counterparties</t>
  </si>
  <si>
    <t>The KRI database</t>
  </si>
  <si>
    <t>Number</t>
  </si>
  <si>
    <t>KRI Code</t>
  </si>
  <si>
    <t>Coverage ratio 
(specific allowances for loans to total gross impaired loans)</t>
  </si>
  <si>
    <t>Dispersion</t>
  </si>
  <si>
    <t>Numerator and denominator: trends</t>
  </si>
  <si>
    <t>5th and 95th pct, interquartile range and median.</t>
  </si>
  <si>
    <r>
      <t xml:space="preserve">Total numerator and denominator.
</t>
    </r>
    <r>
      <rPr>
        <i/>
        <sz val="12"/>
        <color theme="1"/>
        <rFont val="Calibri"/>
        <family val="2"/>
        <scheme val="minor"/>
      </rPr>
      <t>December 2009=100.</t>
    </r>
  </si>
  <si>
    <t>KRI by size class</t>
  </si>
  <si>
    <t>( * ) Not reported.
        Medians by country. 
        The name of the country is disclosed if reporting institutions are more than 3.</t>
  </si>
  <si>
    <t>Weighted average</t>
  </si>
  <si>
    <t>25th</t>
  </si>
  <si>
    <t>50th</t>
  </si>
  <si>
    <t>75th</t>
  </si>
  <si>
    <t>Dispersion chart</t>
  </si>
  <si>
    <t>5^ pct</t>
  </si>
  <si>
    <t>First quartile</t>
  </si>
  <si>
    <t>All banks</t>
  </si>
  <si>
    <t>Average</t>
  </si>
  <si>
    <t>Third quartile</t>
  </si>
  <si>
    <t>95^ pct</t>
  </si>
  <si>
    <t>Top 15</t>
  </si>
  <si>
    <t>Q1 Neg</t>
  </si>
  <si>
    <t>Q2</t>
  </si>
  <si>
    <t>5pct</t>
  </si>
  <si>
    <t>95 pct</t>
  </si>
  <si>
    <t>Quarter</t>
  </si>
  <si>
    <t>Country name</t>
  </si>
  <si>
    <t>Number of banks</t>
  </si>
  <si>
    <t>Country decoding</t>
  </si>
  <si>
    <t>Choose Key Risk Indicator</t>
  </si>
  <si>
    <t>KRI number (order of appearance in EBA Risk Dashboard)</t>
  </si>
  <si>
    <t>KRI code</t>
  </si>
  <si>
    <t>Charts axis, scales and legends may have to be adjusted by user for proper reading</t>
  </si>
  <si>
    <t>Total deposits  (Rows: Deposits held for trading, designated at fair value through profit or loss, measured at amortised cost)</t>
  </si>
  <si>
    <t>Loan commitments given, financial guarantees given</t>
  </si>
  <si>
    <t>CET1 ratio (was T1 excluding hybrids until Q4 2013)</t>
  </si>
  <si>
    <r>
      <rPr>
        <sz val="12"/>
        <rFont val="Calibri"/>
        <family val="2"/>
        <scheme val="minor"/>
      </rPr>
      <t xml:space="preserve">CET1 ratio </t>
    </r>
    <r>
      <rPr>
        <sz val="8"/>
        <rFont val="Calibri"/>
        <family val="2"/>
        <scheme val="minor"/>
      </rPr>
      <t xml:space="preserve">
(was T1 excluding hybrids until Q4 2013)</t>
    </r>
  </si>
  <si>
    <t>Nbanks</t>
  </si>
  <si>
    <t>p95</t>
  </si>
  <si>
    <t>p75</t>
  </si>
  <si>
    <t>W_average</t>
  </si>
  <si>
    <t>p25</t>
  </si>
  <si>
    <t>p5</t>
  </si>
  <si>
    <t>Total loans</t>
  </si>
  <si>
    <t>Total customer deposits</t>
  </si>
  <si>
    <t>Total operating income</t>
  </si>
  <si>
    <t>Impairments on financial assets</t>
  </si>
  <si>
    <t>Past due (&gt;90 days) loans and debt instruments; total gross impaired loans and debt instruments</t>
  </si>
  <si>
    <t>Risk weighted assets</t>
  </si>
  <si>
    <r>
      <rPr>
        <b/>
        <sz val="16"/>
        <rFont val="Calibri"/>
        <family val="2"/>
        <scheme val="minor"/>
      </rPr>
      <t>Risk Dashboard Interactive Tool</t>
    </r>
    <r>
      <rPr>
        <sz val="11"/>
        <rFont val="Calibri"/>
        <family val="2"/>
        <scheme val="minor"/>
      </rPr>
      <t xml:space="preserve">
</t>
    </r>
    <r>
      <rPr>
        <sz val="14"/>
        <rFont val="Calibri"/>
        <family val="2"/>
        <scheme val="minor"/>
      </rPr>
      <t xml:space="preserve">Q1 2015 </t>
    </r>
    <r>
      <rPr>
        <sz val="11"/>
        <rFont val="Calibri"/>
        <family val="2"/>
        <scheme val="minor"/>
      </rPr>
      <t xml:space="preserve">
data as of Q4 2014</t>
    </r>
  </si>
  <si>
    <t>Banks are classified in the size class according to the their average total assets between Dec 2009 and Dec 2014</t>
  </si>
  <si>
    <t>Country dispersion (as of Dec 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</si>
</sst>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_-* #,##0_-;\-* #,##0_-;_-* &quot;-&quot;??_-;_-@_-"/>
    <numFmt numFmtId="165" formatCode="0.0%"/>
    <numFmt numFmtId="166" formatCode="mmm\ \-\ yy"/>
    <numFmt numFmtId="167" formatCode="#,##0_ ;\-#,##0\ "/>
  </numFmts>
  <fonts count="44"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FF0000"/>
      <name val="Calibri"/>
      <family val="2"/>
      <scheme val="minor"/>
    </font>
    <font>
      <sz val="11"/>
      <color theme="0"/>
      <name val="Calibri"/>
      <family val="2"/>
      <scheme val="minor"/>
    </font>
    <font>
      <sz val="14"/>
      <name val="Calibri"/>
      <family val="2"/>
      <scheme val="minor"/>
    </font>
    <font>
      <sz val="14"/>
      <color theme="1"/>
      <name val="Calibri"/>
      <family val="2"/>
      <scheme val="minor"/>
    </font>
    <font>
      <sz val="10"/>
      <name val="Times New Roman"/>
      <family val="1"/>
    </font>
    <font>
      <b/>
      <sz val="10"/>
      <name val="Verdana"/>
      <family val="2"/>
    </font>
    <font>
      <sz val="10"/>
      <name val="Verdana"/>
      <family val="2"/>
    </font>
    <font>
      <sz val="8"/>
      <name val="Verdana"/>
      <family val="2"/>
    </font>
    <font>
      <sz val="11"/>
      <name val="Calibri"/>
      <family val="2"/>
      <scheme val="minor"/>
    </font>
    <font>
      <b/>
      <sz val="28"/>
      <name val="Calibri"/>
      <family val="2"/>
      <scheme val="minor"/>
    </font>
    <font>
      <b/>
      <sz val="22"/>
      <name val="Calibri"/>
      <family val="2"/>
      <scheme val="minor"/>
    </font>
    <font>
      <i/>
      <sz val="12"/>
      <name val="Calibri"/>
      <family val="2"/>
      <scheme val="minor"/>
    </font>
    <font>
      <sz val="16"/>
      <name val="Calibri"/>
      <family val="2"/>
      <scheme val="minor"/>
    </font>
    <font>
      <b/>
      <sz val="16"/>
      <name val="Calibri"/>
      <family val="2"/>
      <scheme val="minor"/>
    </font>
    <font>
      <sz val="12"/>
      <name val="Calibri"/>
      <family val="2"/>
      <scheme val="minor"/>
    </font>
    <font>
      <sz val="8"/>
      <name val="Calibri"/>
      <family val="2"/>
      <scheme val="minor"/>
    </font>
    <font>
      <sz val="28"/>
      <color theme="1"/>
      <name val="Calibri"/>
      <family val="2"/>
      <scheme val="minor"/>
    </font>
    <font>
      <b/>
      <i/>
      <sz val="30"/>
      <color rgb="FF002060"/>
      <name val="Calibri"/>
      <family val="2"/>
      <scheme val="minor"/>
    </font>
    <font>
      <sz val="28"/>
      <color theme="0"/>
      <name val="Calibri"/>
      <family val="2"/>
      <scheme val="minor"/>
    </font>
    <font>
      <sz val="20"/>
      <color theme="5" tint="-0.499984740745262"/>
      <name val="Calibri"/>
      <family val="2"/>
      <scheme val="minor"/>
    </font>
    <font>
      <b/>
      <i/>
      <sz val="14"/>
      <color rgb="FF002060"/>
      <name val="Calibri"/>
      <family val="2"/>
      <scheme val="minor"/>
    </font>
    <font>
      <b/>
      <sz val="14"/>
      <color theme="1"/>
      <name val="Calibri"/>
      <family val="2"/>
      <scheme val="minor"/>
    </font>
    <font>
      <sz val="14"/>
      <color theme="0"/>
      <name val="Calibri"/>
      <family val="2"/>
      <scheme val="minor"/>
    </font>
    <font>
      <sz val="12"/>
      <color theme="1"/>
      <name val="Calibri"/>
      <family val="2"/>
      <scheme val="minor"/>
    </font>
    <font>
      <i/>
      <sz val="12"/>
      <color theme="1"/>
      <name val="Calibri"/>
      <family val="2"/>
      <scheme val="minor"/>
    </font>
    <font>
      <sz val="16"/>
      <color theme="1"/>
      <name val="Calibri"/>
      <family val="2"/>
      <scheme val="minor"/>
    </font>
    <font>
      <b/>
      <sz val="16"/>
      <color theme="1"/>
      <name val="Calibri"/>
      <family val="2"/>
      <scheme val="minor"/>
    </font>
    <font>
      <sz val="16"/>
      <color theme="0"/>
      <name val="Calibri"/>
      <family val="2"/>
      <scheme val="minor"/>
    </font>
    <font>
      <sz val="12"/>
      <color theme="0"/>
      <name val="Calibri"/>
      <family val="2"/>
      <scheme val="minor"/>
    </font>
    <font>
      <b/>
      <sz val="12"/>
      <name val="Calibri"/>
      <family val="2"/>
      <scheme val="minor"/>
    </font>
    <font>
      <sz val="10"/>
      <name val="MS Sans Serif"/>
      <family val="2"/>
    </font>
    <font>
      <b/>
      <i/>
      <sz val="20"/>
      <name val="Calibri"/>
      <family val="2"/>
      <scheme val="minor"/>
    </font>
    <font>
      <sz val="20"/>
      <name val="Calibri"/>
      <family val="2"/>
      <scheme val="minor"/>
    </font>
    <font>
      <b/>
      <i/>
      <sz val="11"/>
      <name val="Calibri"/>
      <family val="2"/>
      <scheme val="minor"/>
    </font>
    <font>
      <sz val="18"/>
      <name val="Calibri"/>
      <family val="2"/>
      <scheme val="minor"/>
    </font>
    <font>
      <b/>
      <i/>
      <sz val="16"/>
      <name val="Calibri"/>
      <family val="2"/>
      <scheme val="minor"/>
    </font>
    <font>
      <b/>
      <sz val="20"/>
      <name val="Calibri"/>
      <family val="2"/>
      <scheme val="minor"/>
    </font>
    <font>
      <b/>
      <sz val="18"/>
      <name val="Calibri"/>
      <family val="2"/>
      <scheme val="minor"/>
    </font>
    <font>
      <b/>
      <i/>
      <sz val="20"/>
      <color theme="3" tint="0.59999389629810485"/>
      <name val="Calibri"/>
      <family val="2"/>
      <scheme val="minor"/>
    </font>
  </fonts>
  <fills count="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9" fillId="0" borderId="0"/>
    <xf numFmtId="0" fontId="35" fillId="0" borderId="0"/>
    <xf numFmtId="0" fontId="35" fillId="0" borderId="0"/>
    <xf numFmtId="9" fontId="35" fillId="0" borderId="0" applyFont="0" applyFill="0" applyBorder="0" applyAlignment="0" applyProtection="0"/>
  </cellStyleXfs>
  <cellXfs count="166">
    <xf numFmtId="0" fontId="0" fillId="0" borderId="0" xfId="0"/>
    <xf numFmtId="0" fontId="7" fillId="0" borderId="0" xfId="3" applyFont="1" applyFill="1" applyAlignment="1" applyProtection="1">
      <alignment horizontal="center"/>
    </xf>
    <xf numFmtId="164" fontId="7" fillId="0" borderId="0" xfId="3" applyNumberFormat="1" applyFont="1" applyFill="1" applyAlignment="1" applyProtection="1">
      <alignment horizontal="center"/>
    </xf>
    <xf numFmtId="0" fontId="8" fillId="0" borderId="0" xfId="0" applyFont="1" applyProtection="1"/>
    <xf numFmtId="0" fontId="8" fillId="0" borderId="0" xfId="0" applyFont="1" applyAlignment="1" applyProtection="1">
      <alignment horizontal="center"/>
    </xf>
    <xf numFmtId="0" fontId="0" fillId="0" borderId="0" xfId="0" applyProtection="1"/>
    <xf numFmtId="0" fontId="0" fillId="0" borderId="0" xfId="0" applyAlignment="1" applyProtection="1">
      <alignment horizontal="center"/>
    </xf>
    <xf numFmtId="0" fontId="0" fillId="0" borderId="0" xfId="0" applyAlignment="1" applyProtection="1">
      <alignment horizontal="left"/>
    </xf>
    <xf numFmtId="0" fontId="0" fillId="0" borderId="0" xfId="0" applyNumberFormat="1" applyProtection="1"/>
    <xf numFmtId="164" fontId="0" fillId="0" borderId="0" xfId="1" applyNumberFormat="1" applyFont="1" applyAlignment="1" applyProtection="1">
      <alignment horizontal="center"/>
    </xf>
    <xf numFmtId="165" fontId="0" fillId="0" borderId="0" xfId="2" applyNumberFormat="1" applyFont="1" applyProtection="1"/>
    <xf numFmtId="0" fontId="10" fillId="0" borderId="1" xfId="6" applyFont="1" applyFill="1" applyBorder="1" applyAlignment="1">
      <alignment horizontal="center" vertical="center" wrapText="1" shrinkToFit="1"/>
    </xf>
    <xf numFmtId="0" fontId="11" fillId="0" borderId="1" xfId="6" applyFont="1" applyFill="1" applyBorder="1" applyAlignment="1">
      <alignment horizontal="center" vertical="center" wrapText="1" shrinkToFit="1"/>
    </xf>
    <xf numFmtId="0" fontId="12" fillId="0" borderId="1" xfId="6" applyFont="1" applyFill="1" applyBorder="1" applyAlignment="1">
      <alignment horizontal="center" vertical="center" wrapText="1" shrinkToFit="1"/>
    </xf>
    <xf numFmtId="0" fontId="12" fillId="0" borderId="1" xfId="6" applyFont="1" applyFill="1" applyBorder="1" applyAlignment="1">
      <alignment horizontal="left" vertical="center" wrapText="1" shrinkToFit="1"/>
    </xf>
    <xf numFmtId="0" fontId="12" fillId="0" borderId="1" xfId="0" applyFont="1" applyFill="1" applyBorder="1" applyAlignment="1">
      <alignment horizontal="left" vertical="center" wrapText="1" shrinkToFit="1"/>
    </xf>
    <xf numFmtId="0" fontId="12" fillId="0" borderId="1" xfId="6" applyFont="1" applyFill="1" applyBorder="1" applyAlignment="1">
      <alignment vertical="center" wrapText="1" shrinkToFit="1"/>
    </xf>
    <xf numFmtId="0" fontId="12" fillId="0" borderId="1" xfId="0" applyNumberFormat="1" applyFont="1" applyFill="1" applyBorder="1" applyAlignment="1">
      <alignment horizontal="left" vertical="center" wrapText="1" shrinkToFit="1"/>
    </xf>
    <xf numFmtId="0" fontId="0" fillId="0" borderId="0" xfId="0" applyAlignment="1">
      <alignment horizontal="center"/>
    </xf>
    <xf numFmtId="0" fontId="13" fillId="0" borderId="0" xfId="0" applyFont="1" applyBorder="1" applyAlignment="1" applyProtection="1">
      <alignment horizontal="center" vertical="center"/>
    </xf>
    <xf numFmtId="0" fontId="13" fillId="0" borderId="0" xfId="0" applyFont="1" applyBorder="1" applyAlignment="1" applyProtection="1">
      <alignment horizontal="left" vertical="center"/>
    </xf>
    <xf numFmtId="0" fontId="15" fillId="0" borderId="0" xfId="0" applyFont="1" applyBorder="1" applyAlignment="1" applyProtection="1">
      <alignment horizontal="center" vertical="center"/>
    </xf>
    <xf numFmtId="0" fontId="17" fillId="0" borderId="0" xfId="0" applyFont="1" applyBorder="1" applyAlignment="1" applyProtection="1">
      <alignment horizontal="center" vertical="center"/>
    </xf>
    <xf numFmtId="0" fontId="18" fillId="0" borderId="1" xfId="6" applyFont="1" applyFill="1" applyBorder="1" applyAlignment="1" applyProtection="1">
      <alignment horizontal="center" vertical="center" wrapText="1" shrinkToFit="1"/>
    </xf>
    <xf numFmtId="0" fontId="19" fillId="0" borderId="1" xfId="6" applyFont="1" applyFill="1" applyBorder="1" applyAlignment="1" applyProtection="1">
      <alignment horizontal="center" vertical="center" wrapText="1" shrinkToFit="1"/>
    </xf>
    <xf numFmtId="0" fontId="19" fillId="0" borderId="1" xfId="6" applyFont="1" applyFill="1" applyBorder="1" applyAlignment="1" applyProtection="1">
      <alignment horizontal="left" vertical="center" wrapText="1" shrinkToFit="1"/>
    </xf>
    <xf numFmtId="0" fontId="19" fillId="0" borderId="1" xfId="0" applyFont="1" applyFill="1" applyBorder="1" applyAlignment="1" applyProtection="1">
      <alignment horizontal="left" vertical="center" wrapText="1" shrinkToFit="1"/>
    </xf>
    <xf numFmtId="0" fontId="19" fillId="0" borderId="1" xfId="6" applyFont="1" applyFill="1" applyBorder="1" applyAlignment="1" applyProtection="1">
      <alignment vertical="center" wrapText="1" shrinkToFit="1"/>
    </xf>
    <xf numFmtId="0" fontId="19" fillId="0" borderId="1" xfId="0" applyNumberFormat="1" applyFont="1" applyFill="1" applyBorder="1" applyAlignment="1" applyProtection="1">
      <alignment horizontal="left" vertical="center" wrapText="1" shrinkToFit="1"/>
    </xf>
    <xf numFmtId="0" fontId="6" fillId="0" borderId="0" xfId="0" applyFont="1" applyProtection="1"/>
    <xf numFmtId="0" fontId="21" fillId="0" borderId="0" xfId="0" applyFont="1" applyProtection="1"/>
    <xf numFmtId="0" fontId="23" fillId="0" borderId="0" xfId="0" applyFont="1" applyProtection="1"/>
    <xf numFmtId="0" fontId="24" fillId="0" borderId="0" xfId="0" applyFont="1" applyProtection="1"/>
    <xf numFmtId="0" fontId="26" fillId="0" borderId="0" xfId="0" applyFont="1" applyBorder="1" applyAlignment="1" applyProtection="1">
      <alignment horizontal="center" vertical="center"/>
    </xf>
    <xf numFmtId="0" fontId="27" fillId="0" borderId="0" xfId="0" applyFont="1" applyProtection="1"/>
    <xf numFmtId="0" fontId="0" fillId="0" borderId="11" xfId="0" applyBorder="1" applyProtection="1"/>
    <xf numFmtId="0" fontId="0" fillId="0" borderId="0" xfId="0" applyBorder="1" applyAlignment="1" applyProtection="1">
      <alignment horizontal="justify" vertical="center" wrapText="1"/>
    </xf>
    <xf numFmtId="0" fontId="0" fillId="0" borderId="0" xfId="0" applyBorder="1" applyAlignment="1" applyProtection="1">
      <alignment horizontal="center" vertical="top"/>
    </xf>
    <xf numFmtId="0" fontId="0" fillId="0" borderId="0" xfId="0" applyBorder="1" applyProtection="1"/>
    <xf numFmtId="0" fontId="13" fillId="0" borderId="0" xfId="0" applyFont="1" applyProtection="1"/>
    <xf numFmtId="0" fontId="30" fillId="0" borderId="0" xfId="0" applyFont="1" applyProtection="1"/>
    <xf numFmtId="0" fontId="32" fillId="0" borderId="0" xfId="0" applyFont="1" applyProtection="1"/>
    <xf numFmtId="0" fontId="17" fillId="0" borderId="0" xfId="0" applyFont="1" applyProtection="1"/>
    <xf numFmtId="0" fontId="28" fillId="0" borderId="11" xfId="0" applyFont="1" applyFill="1" applyBorder="1" applyAlignment="1" applyProtection="1">
      <alignment horizontal="center" vertical="top"/>
    </xf>
    <xf numFmtId="0" fontId="28" fillId="0" borderId="0" xfId="0" applyFont="1" applyFill="1" applyBorder="1" applyAlignment="1" applyProtection="1">
      <alignment horizontal="center" vertical="top"/>
    </xf>
    <xf numFmtId="0" fontId="28" fillId="0" borderId="12" xfId="0" applyFont="1" applyFill="1" applyBorder="1" applyAlignment="1" applyProtection="1">
      <alignment horizontal="center" vertical="top"/>
    </xf>
    <xf numFmtId="0" fontId="28" fillId="0" borderId="11" xfId="0" applyFont="1" applyBorder="1" applyAlignment="1" applyProtection="1">
      <alignment horizontal="center"/>
    </xf>
    <xf numFmtId="10" fontId="28" fillId="0" borderId="0" xfId="0" applyNumberFormat="1" applyFont="1" applyBorder="1" applyAlignment="1" applyProtection="1">
      <alignment horizontal="center"/>
    </xf>
    <xf numFmtId="0" fontId="28" fillId="0" borderId="0" xfId="0" applyFont="1" applyBorder="1" applyAlignment="1" applyProtection="1">
      <alignment horizontal="center"/>
    </xf>
    <xf numFmtId="0" fontId="28" fillId="0" borderId="12" xfId="0" applyFont="1" applyBorder="1" applyAlignment="1" applyProtection="1">
      <alignment horizontal="center"/>
    </xf>
    <xf numFmtId="0" fontId="6" fillId="6" borderId="0" xfId="0" applyFont="1" applyFill="1" applyProtection="1"/>
    <xf numFmtId="0" fontId="28" fillId="0" borderId="0" xfId="0" applyFont="1" applyAlignment="1" applyProtection="1">
      <alignment vertical="center"/>
    </xf>
    <xf numFmtId="0" fontId="8" fillId="0" borderId="11" xfId="0" applyFont="1" applyBorder="1" applyAlignment="1" applyProtection="1">
      <alignment horizontal="center" vertical="center"/>
    </xf>
    <xf numFmtId="166" fontId="8" fillId="0" borderId="0" xfId="0" applyNumberFormat="1" applyFont="1" applyBorder="1" applyAlignment="1" applyProtection="1">
      <alignment horizontal="center" vertical="center"/>
    </xf>
    <xf numFmtId="0" fontId="8" fillId="0" borderId="12" xfId="0" applyFont="1" applyBorder="1" applyAlignment="1" applyProtection="1">
      <alignment horizontal="center" vertical="center"/>
    </xf>
    <xf numFmtId="0" fontId="8" fillId="0" borderId="0" xfId="0" applyFont="1" applyBorder="1" applyAlignment="1" applyProtection="1">
      <alignment horizontal="center" vertical="center"/>
    </xf>
    <xf numFmtId="165" fontId="8" fillId="0" borderId="0" xfId="0" applyNumberFormat="1" applyFont="1" applyBorder="1" applyAlignment="1" applyProtection="1">
      <alignment horizontal="center" vertical="center"/>
    </xf>
    <xf numFmtId="165" fontId="8" fillId="0" borderId="11" xfId="0" applyNumberFormat="1" applyFont="1" applyBorder="1" applyAlignment="1" applyProtection="1">
      <alignment horizontal="center" vertical="center"/>
    </xf>
    <xf numFmtId="165" fontId="8" fillId="0" borderId="12" xfId="0" applyNumberFormat="1" applyFont="1" applyBorder="1" applyAlignment="1" applyProtection="1">
      <alignment horizontal="center" vertical="center"/>
    </xf>
    <xf numFmtId="0" fontId="33" fillId="0" borderId="0" xfId="0" applyFont="1" applyAlignment="1" applyProtection="1">
      <alignment vertical="center"/>
    </xf>
    <xf numFmtId="0" fontId="19" fillId="0" borderId="0" xfId="0" applyFont="1" applyAlignment="1" applyProtection="1">
      <alignment vertical="center"/>
    </xf>
    <xf numFmtId="0" fontId="33" fillId="6" borderId="0" xfId="0" applyFont="1" applyFill="1" applyAlignment="1" applyProtection="1">
      <alignment vertical="center"/>
    </xf>
    <xf numFmtId="0" fontId="19" fillId="6" borderId="0" xfId="0" applyFont="1" applyFill="1" applyAlignment="1" applyProtection="1">
      <alignment vertical="center"/>
    </xf>
    <xf numFmtId="2" fontId="19" fillId="6" borderId="0" xfId="0" applyNumberFormat="1" applyFont="1" applyFill="1" applyAlignment="1" applyProtection="1">
      <alignment vertical="center"/>
    </xf>
    <xf numFmtId="0" fontId="8" fillId="0" borderId="11" xfId="0" quotePrefix="1" applyFont="1" applyBorder="1" applyAlignment="1" applyProtection="1">
      <alignment horizontal="center" vertical="center"/>
    </xf>
    <xf numFmtId="167" fontId="19" fillId="6" borderId="0" xfId="1" applyNumberFormat="1" applyFont="1" applyFill="1" applyAlignment="1" applyProtection="1">
      <alignment vertical="center"/>
    </xf>
    <xf numFmtId="167" fontId="19" fillId="6" borderId="0" xfId="0" applyNumberFormat="1" applyFont="1" applyFill="1" applyAlignment="1" applyProtection="1">
      <alignment vertical="center"/>
    </xf>
    <xf numFmtId="2" fontId="19" fillId="6" borderId="0" xfId="0" applyNumberFormat="1" applyFont="1" applyFill="1" applyBorder="1" applyAlignment="1" applyProtection="1">
      <alignment vertical="center"/>
    </xf>
    <xf numFmtId="2" fontId="34" fillId="6" borderId="0" xfId="0" applyNumberFormat="1" applyFont="1" applyFill="1" applyBorder="1" applyAlignment="1" applyProtection="1">
      <alignment horizontal="center" vertical="center"/>
    </xf>
    <xf numFmtId="166" fontId="19" fillId="6" borderId="0" xfId="0" applyNumberFormat="1" applyFont="1" applyFill="1" applyAlignment="1" applyProtection="1">
      <alignment vertical="center"/>
    </xf>
    <xf numFmtId="10" fontId="19" fillId="6" borderId="0" xfId="2" applyNumberFormat="1" applyFont="1" applyFill="1" applyBorder="1" applyAlignment="1" applyProtection="1">
      <alignment vertical="center"/>
    </xf>
    <xf numFmtId="10" fontId="19" fillId="7" borderId="0" xfId="2" applyNumberFormat="1" applyFont="1" applyFill="1" applyBorder="1" applyAlignment="1" applyProtection="1">
      <alignment vertical="center"/>
    </xf>
    <xf numFmtId="10" fontId="19" fillId="8" borderId="0" xfId="2" applyNumberFormat="1" applyFont="1" applyFill="1" applyBorder="1" applyAlignment="1" applyProtection="1">
      <alignment vertical="center"/>
    </xf>
    <xf numFmtId="10" fontId="19" fillId="6" borderId="0" xfId="2" applyNumberFormat="1" applyFont="1" applyFill="1" applyAlignment="1" applyProtection="1">
      <alignment vertical="center"/>
    </xf>
    <xf numFmtId="164" fontId="19" fillId="6" borderId="0" xfId="1" applyNumberFormat="1" applyFont="1" applyFill="1" applyAlignment="1" applyProtection="1">
      <alignment vertical="center"/>
    </xf>
    <xf numFmtId="43" fontId="19" fillId="6" borderId="0" xfId="1" applyFont="1" applyFill="1" applyAlignment="1" applyProtection="1">
      <alignment vertical="center"/>
    </xf>
    <xf numFmtId="1" fontId="19" fillId="6" borderId="0" xfId="0" applyNumberFormat="1" applyFont="1" applyFill="1" applyAlignment="1" applyProtection="1">
      <alignment vertical="center"/>
    </xf>
    <xf numFmtId="10" fontId="19" fillId="7" borderId="0" xfId="2" applyNumberFormat="1" applyFont="1" applyFill="1" applyAlignment="1" applyProtection="1">
      <alignment vertical="center"/>
    </xf>
    <xf numFmtId="10" fontId="19" fillId="8" borderId="0" xfId="2" applyNumberFormat="1" applyFont="1" applyFill="1" applyAlignment="1" applyProtection="1">
      <alignment vertical="center"/>
    </xf>
    <xf numFmtId="0" fontId="13" fillId="6" borderId="0" xfId="0" applyFont="1" applyFill="1" applyProtection="1"/>
    <xf numFmtId="2" fontId="13" fillId="6" borderId="0" xfId="0" applyNumberFormat="1" applyFont="1" applyFill="1" applyProtection="1"/>
    <xf numFmtId="166" fontId="13" fillId="6" borderId="0" xfId="0" applyNumberFormat="1" applyFont="1" applyFill="1" applyProtection="1"/>
    <xf numFmtId="10" fontId="13" fillId="6" borderId="0" xfId="2" applyNumberFormat="1" applyFont="1" applyFill="1" applyProtection="1"/>
    <xf numFmtId="10" fontId="13" fillId="7" borderId="0" xfId="2" applyNumberFormat="1" applyFont="1" applyFill="1" applyProtection="1"/>
    <xf numFmtId="10" fontId="13" fillId="8" borderId="0" xfId="2" applyNumberFormat="1" applyFont="1" applyFill="1" applyProtection="1"/>
    <xf numFmtId="164" fontId="13" fillId="6" borderId="0" xfId="1" applyNumberFormat="1" applyFont="1" applyFill="1" applyProtection="1"/>
    <xf numFmtId="43" fontId="13" fillId="6" borderId="0" xfId="1" applyFont="1" applyFill="1" applyProtection="1"/>
    <xf numFmtId="1" fontId="13" fillId="6" borderId="0" xfId="0" applyNumberFormat="1" applyFont="1" applyFill="1" applyProtection="1"/>
    <xf numFmtId="1" fontId="13" fillId="6" borderId="0" xfId="0" applyNumberFormat="1" applyFont="1" applyFill="1" applyAlignment="1" applyProtection="1">
      <alignment horizontal="center"/>
    </xf>
    <xf numFmtId="0" fontId="6" fillId="0" borderId="0" xfId="0" applyFont="1" applyAlignment="1" applyProtection="1">
      <alignment vertical="center" wrapText="1"/>
    </xf>
    <xf numFmtId="1" fontId="13" fillId="6" borderId="0" xfId="0" applyNumberFormat="1" applyFont="1" applyFill="1" applyAlignment="1" applyProtection="1">
      <alignment horizontal="center" vertical="center"/>
    </xf>
    <xf numFmtId="2" fontId="13" fillId="6" borderId="0" xfId="0" applyNumberFormat="1" applyFont="1" applyFill="1" applyAlignment="1" applyProtection="1">
      <alignment horizontal="center" vertical="center"/>
    </xf>
    <xf numFmtId="1" fontId="5" fillId="6" borderId="0" xfId="0" applyNumberFormat="1" applyFont="1" applyFill="1" applyAlignment="1" applyProtection="1">
      <alignment horizontal="center"/>
    </xf>
    <xf numFmtId="2" fontId="6" fillId="0" borderId="0" xfId="0" applyNumberFormat="1" applyFont="1" applyProtection="1"/>
    <xf numFmtId="1" fontId="13" fillId="6" borderId="0" xfId="0" applyNumberFormat="1" applyFont="1" applyFill="1" applyAlignment="1" applyProtection="1">
      <alignment horizontal="right"/>
    </xf>
    <xf numFmtId="164" fontId="13" fillId="6" borderId="0" xfId="1" applyNumberFormat="1" applyFont="1" applyFill="1" applyAlignment="1" applyProtection="1">
      <alignment horizontal="right"/>
    </xf>
    <xf numFmtId="164" fontId="13" fillId="0" borderId="0" xfId="1" applyNumberFormat="1" applyFont="1" applyAlignment="1" applyProtection="1">
      <alignment horizontal="right"/>
    </xf>
    <xf numFmtId="164" fontId="6" fillId="0" borderId="0" xfId="0" applyNumberFormat="1" applyFont="1" applyAlignment="1" applyProtection="1">
      <alignment horizontal="right"/>
    </xf>
    <xf numFmtId="0" fontId="13" fillId="0" borderId="0" xfId="0" applyFont="1" applyFill="1" applyAlignment="1" applyProtection="1">
      <alignment horizontal="center" vertical="center"/>
    </xf>
    <xf numFmtId="0" fontId="13" fillId="0" borderId="0" xfId="0" applyFont="1" applyFill="1" applyBorder="1" applyAlignment="1" applyProtection="1">
      <alignment horizontal="center" vertical="center"/>
    </xf>
    <xf numFmtId="0" fontId="36" fillId="0" borderId="0" xfId="0" applyFont="1" applyProtection="1"/>
    <xf numFmtId="0" fontId="7" fillId="0" borderId="0" xfId="0" applyFont="1" applyFill="1" applyAlignment="1" applyProtection="1">
      <alignment horizontal="center" vertical="center"/>
    </xf>
    <xf numFmtId="0" fontId="37" fillId="0" borderId="0" xfId="0" applyFont="1" applyFill="1" applyAlignment="1" applyProtection="1">
      <alignment horizontal="center" vertical="center"/>
    </xf>
    <xf numFmtId="0" fontId="37" fillId="0" borderId="0" xfId="0" applyFont="1" applyFill="1" applyBorder="1" applyAlignment="1" applyProtection="1">
      <alignment horizontal="left"/>
    </xf>
    <xf numFmtId="0" fontId="37" fillId="0" borderId="0" xfId="0" applyFont="1" applyFill="1" applyBorder="1" applyAlignment="1" applyProtection="1">
      <alignment horizontal="center" vertical="center"/>
    </xf>
    <xf numFmtId="0" fontId="38" fillId="0" borderId="0" xfId="0" applyFont="1" applyProtection="1"/>
    <xf numFmtId="0" fontId="39" fillId="0" borderId="0" xfId="0" applyFont="1" applyFill="1" applyAlignment="1" applyProtection="1">
      <alignment horizontal="center" vertical="center"/>
    </xf>
    <xf numFmtId="0" fontId="39" fillId="0" borderId="0" xfId="0" applyFont="1" applyFill="1" applyBorder="1" applyAlignment="1" applyProtection="1">
      <alignment horizontal="center" vertical="center"/>
    </xf>
    <xf numFmtId="0" fontId="41" fillId="0" borderId="0" xfId="6" applyFont="1" applyFill="1" applyBorder="1" applyAlignment="1" applyProtection="1">
      <alignment horizontal="center" vertical="center" wrapText="1" shrinkToFit="1"/>
    </xf>
    <xf numFmtId="0" fontId="39" fillId="0" borderId="0" xfId="6" applyFont="1" applyFill="1" applyBorder="1" applyAlignment="1" applyProtection="1">
      <alignment horizontal="left" vertical="center" wrapText="1" shrinkToFit="1"/>
    </xf>
    <xf numFmtId="0" fontId="42" fillId="5" borderId="1" xfId="6" applyFont="1" applyFill="1" applyBorder="1" applyAlignment="1" applyProtection="1">
      <alignment horizontal="center" vertical="center" wrapText="1" shrinkToFit="1"/>
    </xf>
    <xf numFmtId="1" fontId="13" fillId="0" borderId="0" xfId="0" applyNumberFormat="1" applyFont="1" applyAlignment="1" applyProtection="1">
      <alignment horizontal="right"/>
    </xf>
    <xf numFmtId="1" fontId="6" fillId="0" borderId="0" xfId="0" applyNumberFormat="1" applyFont="1" applyAlignment="1" applyProtection="1">
      <alignment horizontal="right"/>
    </xf>
    <xf numFmtId="0" fontId="19" fillId="0" borderId="1" xfId="6" applyFont="1" applyFill="1" applyBorder="1" applyAlignment="1">
      <alignment horizontal="center" vertical="center" wrapText="1" shrinkToFit="1"/>
    </xf>
    <xf numFmtId="0" fontId="19" fillId="0" borderId="1" xfId="6" applyFont="1" applyFill="1" applyBorder="1" applyAlignment="1">
      <alignment vertical="center" wrapText="1" shrinkToFit="1"/>
    </xf>
    <xf numFmtId="0" fontId="19" fillId="0" borderId="1" xfId="0" applyFont="1" applyFill="1" applyBorder="1" applyAlignment="1">
      <alignment horizontal="left" vertical="center" wrapText="1" shrinkToFit="1"/>
    </xf>
    <xf numFmtId="0" fontId="2" fillId="2" borderId="0" xfId="3"/>
    <xf numFmtId="164" fontId="2" fillId="2" borderId="0" xfId="3" applyNumberFormat="1"/>
    <xf numFmtId="17" fontId="0" fillId="0" borderId="0" xfId="0" applyNumberFormat="1"/>
    <xf numFmtId="0" fontId="3" fillId="3" borderId="0" xfId="4"/>
    <xf numFmtId="0" fontId="4" fillId="4" borderId="0" xfId="5"/>
    <xf numFmtId="0" fontId="4" fillId="4" borderId="0" xfId="5" applyAlignment="1">
      <alignment horizontal="right"/>
    </xf>
    <xf numFmtId="0" fontId="0" fillId="0" borderId="0" xfId="0" applyAlignment="1">
      <alignment horizontal="right"/>
    </xf>
    <xf numFmtId="0" fontId="0" fillId="0" borderId="0" xfId="0" applyFont="1"/>
    <xf numFmtId="0" fontId="20" fillId="0" borderId="1" xfId="6" applyFont="1" applyFill="1" applyBorder="1" applyAlignment="1">
      <alignment horizontal="left" vertical="center" wrapText="1" shrinkToFit="1"/>
    </xf>
    <xf numFmtId="0" fontId="0" fillId="0" borderId="12" xfId="0" applyBorder="1" applyProtection="1"/>
    <xf numFmtId="0" fontId="0" fillId="0" borderId="6" xfId="0" applyBorder="1" applyProtection="1"/>
    <xf numFmtId="166" fontId="8" fillId="0" borderId="2" xfId="0" applyNumberFormat="1" applyFont="1" applyBorder="1" applyAlignment="1" applyProtection="1">
      <alignment horizontal="center" vertical="center"/>
    </xf>
    <xf numFmtId="165" fontId="8" fillId="0" borderId="2" xfId="0" applyNumberFormat="1" applyFont="1" applyBorder="1" applyAlignment="1" applyProtection="1">
      <alignment horizontal="center" vertical="center"/>
    </xf>
    <xf numFmtId="165" fontId="8" fillId="0" borderId="6" xfId="0" applyNumberFormat="1" applyFont="1" applyBorder="1" applyAlignment="1" applyProtection="1">
      <alignment horizontal="center" vertical="center"/>
    </xf>
    <xf numFmtId="165" fontId="8" fillId="0" borderId="7" xfId="0" applyNumberFormat="1" applyFont="1" applyBorder="1" applyAlignment="1" applyProtection="1">
      <alignment horizontal="center" vertical="center"/>
    </xf>
    <xf numFmtId="0" fontId="0" fillId="0" borderId="7" xfId="0" applyBorder="1" applyProtection="1"/>
    <xf numFmtId="11" fontId="2" fillId="2" borderId="0" xfId="3" applyNumberFormat="1"/>
    <xf numFmtId="0" fontId="8" fillId="0" borderId="7" xfId="0" applyFont="1" applyBorder="1" applyAlignment="1" applyProtection="1">
      <alignment horizontal="center" vertical="center"/>
    </xf>
    <xf numFmtId="0" fontId="8" fillId="0" borderId="2" xfId="0" applyFont="1" applyBorder="1" applyAlignment="1" applyProtection="1">
      <alignment horizontal="center" vertical="center"/>
    </xf>
    <xf numFmtId="0" fontId="13" fillId="0" borderId="0" xfId="0" applyFont="1" applyFill="1" applyBorder="1" applyAlignment="1" applyProtection="1">
      <alignment horizontal="right" vertical="center" wrapText="1"/>
    </xf>
    <xf numFmtId="0" fontId="13" fillId="0" borderId="0" xfId="0" applyFont="1" applyFill="1" applyBorder="1" applyAlignment="1" applyProtection="1">
      <alignment horizontal="right" vertical="center"/>
    </xf>
    <xf numFmtId="0" fontId="13" fillId="0" borderId="0" xfId="0" applyFont="1" applyFill="1" applyAlignment="1" applyProtection="1">
      <alignment horizontal="left" vertical="center" wrapText="1"/>
    </xf>
    <xf numFmtId="0" fontId="13" fillId="0" borderId="0" xfId="0" applyFont="1" applyFill="1" applyAlignment="1" applyProtection="1">
      <alignment horizontal="left" vertical="center"/>
    </xf>
    <xf numFmtId="0" fontId="40" fillId="5" borderId="1" xfId="0" applyFont="1" applyFill="1" applyBorder="1" applyAlignment="1" applyProtection="1">
      <alignment horizontal="left" vertical="center" wrapText="1"/>
      <protection locked="0"/>
    </xf>
    <xf numFmtId="2" fontId="19" fillId="6" borderId="0" xfId="0" applyNumberFormat="1" applyFont="1" applyFill="1" applyAlignment="1" applyProtection="1">
      <alignment horizontal="center" vertical="center"/>
    </xf>
    <xf numFmtId="0" fontId="28" fillId="0" borderId="8" xfId="0" applyFont="1" applyBorder="1" applyAlignment="1" applyProtection="1">
      <alignment horizontal="justify" vertical="center" wrapText="1"/>
    </xf>
    <xf numFmtId="0" fontId="28" fillId="0" borderId="9" xfId="0" applyFont="1" applyBorder="1" applyAlignment="1" applyProtection="1">
      <alignment horizontal="justify" vertical="center" wrapText="1"/>
    </xf>
    <xf numFmtId="0" fontId="28" fillId="0" borderId="10" xfId="0" applyFont="1" applyBorder="1" applyAlignment="1" applyProtection="1">
      <alignment horizontal="justify" vertical="center" wrapText="1"/>
    </xf>
    <xf numFmtId="0" fontId="28" fillId="0" borderId="8" xfId="0" applyFont="1" applyBorder="1" applyAlignment="1" applyProtection="1">
      <alignment horizontal="center" vertical="center" wrapText="1"/>
    </xf>
    <xf numFmtId="0" fontId="28" fillId="0" borderId="9" xfId="0" applyFont="1" applyBorder="1" applyAlignment="1" applyProtection="1">
      <alignment horizontal="center" vertical="center" wrapText="1"/>
    </xf>
    <xf numFmtId="0" fontId="28" fillId="0" borderId="10" xfId="0" applyFont="1" applyBorder="1" applyAlignment="1" applyProtection="1">
      <alignment horizontal="center" vertical="center" wrapText="1"/>
    </xf>
    <xf numFmtId="0" fontId="31" fillId="0" borderId="3" xfId="0" applyFont="1" applyBorder="1" applyAlignment="1" applyProtection="1">
      <alignment horizontal="center" vertical="center"/>
    </xf>
    <xf numFmtId="0" fontId="31" fillId="0" borderId="4" xfId="0" applyFont="1" applyBorder="1" applyAlignment="1" applyProtection="1">
      <alignment horizontal="center" vertical="center"/>
    </xf>
    <xf numFmtId="0" fontId="31" fillId="0" borderId="5"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0" xfId="0" applyFont="1" applyBorder="1" applyAlignment="1" applyProtection="1">
      <alignment horizontal="center" vertical="center"/>
    </xf>
    <xf numFmtId="0" fontId="0" fillId="0" borderId="11" xfId="0" applyBorder="1" applyAlignment="1" applyProtection="1">
      <alignment horizontal="center"/>
    </xf>
    <xf numFmtId="0" fontId="0" fillId="0" borderId="0" xfId="0" applyBorder="1" applyAlignment="1" applyProtection="1">
      <alignment horizontal="center"/>
    </xf>
    <xf numFmtId="0" fontId="0" fillId="0" borderId="12" xfId="0" applyBorder="1" applyAlignment="1" applyProtection="1">
      <alignment horizontal="center"/>
    </xf>
    <xf numFmtId="1" fontId="22" fillId="5" borderId="3" xfId="0" applyNumberFormat="1" applyFont="1" applyFill="1" applyBorder="1" applyAlignment="1" applyProtection="1">
      <alignment horizontal="center" vertical="center"/>
    </xf>
    <xf numFmtId="1" fontId="22" fillId="5" borderId="4" xfId="0" applyNumberFormat="1" applyFont="1" applyFill="1" applyBorder="1" applyAlignment="1" applyProtection="1">
      <alignment horizontal="center" vertical="center"/>
    </xf>
    <xf numFmtId="0" fontId="22" fillId="5" borderId="4" xfId="0" applyFont="1" applyFill="1" applyBorder="1" applyAlignment="1" applyProtection="1">
      <alignment horizontal="center" vertical="center"/>
    </xf>
    <xf numFmtId="0" fontId="22" fillId="5" borderId="5" xfId="0" applyFont="1" applyFill="1" applyBorder="1" applyAlignment="1" applyProtection="1">
      <alignment horizontal="center" vertical="center"/>
    </xf>
    <xf numFmtId="2" fontId="43" fillId="5" borderId="6" xfId="0" applyNumberFormat="1" applyFont="1" applyFill="1" applyBorder="1" applyAlignment="1" applyProtection="1">
      <alignment horizontal="center" vertical="center" wrapText="1"/>
    </xf>
    <xf numFmtId="2" fontId="43" fillId="5" borderId="2" xfId="0" applyNumberFormat="1" applyFont="1" applyFill="1" applyBorder="1" applyAlignment="1" applyProtection="1">
      <alignment horizontal="center" vertical="center" wrapText="1"/>
    </xf>
    <xf numFmtId="2" fontId="43" fillId="5" borderId="7" xfId="0" applyNumberFormat="1" applyFont="1" applyFill="1" applyBorder="1" applyAlignment="1" applyProtection="1">
      <alignment horizontal="center" vertical="center" wrapText="1"/>
    </xf>
    <xf numFmtId="0" fontId="25" fillId="0" borderId="4" xfId="0" applyFont="1" applyFill="1" applyBorder="1" applyAlignment="1" applyProtection="1">
      <alignment horizontal="center" vertical="top"/>
    </xf>
    <xf numFmtId="0" fontId="14" fillId="0" borderId="0" xfId="0" applyFont="1" applyBorder="1" applyAlignment="1" applyProtection="1">
      <alignment horizontal="center" vertical="center"/>
    </xf>
    <xf numFmtId="0" fontId="16" fillId="0" borderId="2" xfId="0" applyFont="1" applyBorder="1" applyAlignment="1" applyProtection="1">
      <alignment horizontal="right"/>
    </xf>
  </cellXfs>
  <cellStyles count="10">
    <cellStyle name="Bad" xfId="4" builtinId="27"/>
    <cellStyle name="Comma" xfId="1" builtinId="3"/>
    <cellStyle name="Good" xfId="3" builtinId="26"/>
    <cellStyle name="Neutral" xfId="5" builtinId="28"/>
    <cellStyle name="Normal" xfId="0" builtinId="0"/>
    <cellStyle name="Normal 2" xfId="7"/>
    <cellStyle name="Normal 3" xfId="6"/>
    <cellStyle name="Normal 4" xfId="8"/>
    <cellStyle name="Percent" xfId="2" builtinId="5"/>
    <cellStyle name="Percent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071741032370933E-2"/>
          <c:y val="3.2404914529914529E-2"/>
          <c:w val="0.90533092738407761"/>
          <c:h val="0.83652991452991465"/>
        </c:manualLayout>
      </c:layout>
      <c:lineChart>
        <c:grouping val="standard"/>
        <c:varyColors val="0"/>
        <c:ser>
          <c:idx val="0"/>
          <c:order val="0"/>
          <c:tx>
            <c:strRef>
              <c:f>Charts!$BG$24</c:f>
              <c:strCache>
                <c:ptCount val="1"/>
                <c:pt idx="0">
                  <c:v>Numerator</c:v>
                </c:pt>
              </c:strCache>
            </c:strRef>
          </c:tx>
          <c:spPr>
            <a:ln>
              <a:solidFill>
                <a:srgbClr val="002060"/>
              </a:solidFill>
            </a:ln>
          </c:spPr>
          <c:marker>
            <c:symbol val="none"/>
          </c:marker>
          <c:cat>
            <c:numRef>
              <c:f>Charts!$AM$25:$AM$47</c:f>
              <c:numCache>
                <c:formatCode>mmm\ \-\ yy</c:formatCode>
                <c:ptCount val="23"/>
                <c:pt idx="0">
                  <c:v>40148</c:v>
                </c:pt>
                <c:pt idx="1">
                  <c:v>40238</c:v>
                </c:pt>
                <c:pt idx="2">
                  <c:v>40330</c:v>
                </c:pt>
                <c:pt idx="3">
                  <c:v>40422</c:v>
                </c:pt>
                <c:pt idx="4">
                  <c:v>40513</c:v>
                </c:pt>
                <c:pt idx="5">
                  <c:v>40603</c:v>
                </c:pt>
                <c:pt idx="6">
                  <c:v>40695</c:v>
                </c:pt>
                <c:pt idx="7">
                  <c:v>40787</c:v>
                </c:pt>
                <c:pt idx="8">
                  <c:v>40878</c:v>
                </c:pt>
                <c:pt idx="10">
                  <c:v>40969</c:v>
                </c:pt>
                <c:pt idx="11">
                  <c:v>41061</c:v>
                </c:pt>
                <c:pt idx="12">
                  <c:v>41153</c:v>
                </c:pt>
                <c:pt idx="13">
                  <c:v>41244</c:v>
                </c:pt>
                <c:pt idx="14">
                  <c:v>41334</c:v>
                </c:pt>
                <c:pt idx="15">
                  <c:v>41426</c:v>
                </c:pt>
                <c:pt idx="16">
                  <c:v>41518</c:v>
                </c:pt>
                <c:pt idx="17">
                  <c:v>41609</c:v>
                </c:pt>
                <c:pt idx="18">
                  <c:v>41699</c:v>
                </c:pt>
                <c:pt idx="19">
                  <c:v>41791</c:v>
                </c:pt>
                <c:pt idx="20">
                  <c:v>41883</c:v>
                </c:pt>
                <c:pt idx="21">
                  <c:v>41974</c:v>
                </c:pt>
              </c:numCache>
            </c:numRef>
          </c:cat>
          <c:val>
            <c:numRef>
              <c:f>Charts!$BG$25:$BG$47</c:f>
              <c:numCache>
                <c:formatCode>_(* #,##0.00_);_(* \(#,##0.00\);_(* "-"??_);_(@_)</c:formatCode>
                <c:ptCount val="23"/>
                <c:pt idx="0">
                  <c:v>100</c:v>
                </c:pt>
                <c:pt idx="1">
                  <c:v>106.07155014124987</c:v>
                </c:pt>
                <c:pt idx="2">
                  <c:v>110.23283834369595</c:v>
                </c:pt>
                <c:pt idx="3">
                  <c:v>109.37908366438016</c:v>
                </c:pt>
                <c:pt idx="4">
                  <c:v>104.48977494079968</c:v>
                </c:pt>
                <c:pt idx="5">
                  <c:v>105.73567725160264</c:v>
                </c:pt>
                <c:pt idx="6">
                  <c:v>112.34749167124865</c:v>
                </c:pt>
                <c:pt idx="7">
                  <c:v>115.86385939035229</c:v>
                </c:pt>
                <c:pt idx="8">
                  <c:v>115.43471347643772</c:v>
                </c:pt>
                <c:pt idx="10">
                  <c:v>118.63593850924784</c:v>
                </c:pt>
                <c:pt idx="11">
                  <c:v>123.86385751121045</c:v>
                </c:pt>
                <c:pt idx="12">
                  <c:v>126.13598596703754</c:v>
                </c:pt>
                <c:pt idx="13">
                  <c:v>125.64956819541497</c:v>
                </c:pt>
                <c:pt idx="14">
                  <c:v>126.06009691369981</c:v>
                </c:pt>
                <c:pt idx="15">
                  <c:v>127.05862671950602</c:v>
                </c:pt>
                <c:pt idx="16">
                  <c:v>127.45254746383961</c:v>
                </c:pt>
                <c:pt idx="17">
                  <c:v>126.27521247860538</c:v>
                </c:pt>
                <c:pt idx="18">
                  <c:v>130.1844143081519</c:v>
                </c:pt>
                <c:pt idx="19">
                  <c:v>133.84056763577783</c:v>
                </c:pt>
                <c:pt idx="20">
                  <c:v>137.996119147326</c:v>
                </c:pt>
                <c:pt idx="21">
                  <c:v>136.8661278980241</c:v>
                </c:pt>
              </c:numCache>
            </c:numRef>
          </c:val>
          <c:smooth val="0"/>
        </c:ser>
        <c:ser>
          <c:idx val="1"/>
          <c:order val="1"/>
          <c:tx>
            <c:strRef>
              <c:f>Charts!$BH$24</c:f>
              <c:strCache>
                <c:ptCount val="1"/>
                <c:pt idx="0">
                  <c:v>Denominator</c:v>
                </c:pt>
              </c:strCache>
            </c:strRef>
          </c:tx>
          <c:spPr>
            <a:ln>
              <a:solidFill>
                <a:schemeClr val="accent2">
                  <a:lumMod val="75000"/>
                </a:schemeClr>
              </a:solidFill>
            </a:ln>
          </c:spPr>
          <c:marker>
            <c:symbol val="none"/>
          </c:marker>
          <c:cat>
            <c:numRef>
              <c:f>Charts!$AM$25:$AM$47</c:f>
              <c:numCache>
                <c:formatCode>mmm\ \-\ yy</c:formatCode>
                <c:ptCount val="23"/>
                <c:pt idx="0">
                  <c:v>40148</c:v>
                </c:pt>
                <c:pt idx="1">
                  <c:v>40238</c:v>
                </c:pt>
                <c:pt idx="2">
                  <c:v>40330</c:v>
                </c:pt>
                <c:pt idx="3">
                  <c:v>40422</c:v>
                </c:pt>
                <c:pt idx="4">
                  <c:v>40513</c:v>
                </c:pt>
                <c:pt idx="5">
                  <c:v>40603</c:v>
                </c:pt>
                <c:pt idx="6">
                  <c:v>40695</c:v>
                </c:pt>
                <c:pt idx="7">
                  <c:v>40787</c:v>
                </c:pt>
                <c:pt idx="8">
                  <c:v>40878</c:v>
                </c:pt>
                <c:pt idx="10">
                  <c:v>40969</c:v>
                </c:pt>
                <c:pt idx="11">
                  <c:v>41061</c:v>
                </c:pt>
                <c:pt idx="12">
                  <c:v>41153</c:v>
                </c:pt>
                <c:pt idx="13">
                  <c:v>41244</c:v>
                </c:pt>
                <c:pt idx="14">
                  <c:v>41334</c:v>
                </c:pt>
                <c:pt idx="15">
                  <c:v>41426</c:v>
                </c:pt>
                <c:pt idx="16">
                  <c:v>41518</c:v>
                </c:pt>
                <c:pt idx="17">
                  <c:v>41609</c:v>
                </c:pt>
                <c:pt idx="18">
                  <c:v>41699</c:v>
                </c:pt>
                <c:pt idx="19">
                  <c:v>41791</c:v>
                </c:pt>
                <c:pt idx="20">
                  <c:v>41883</c:v>
                </c:pt>
                <c:pt idx="21">
                  <c:v>41974</c:v>
                </c:pt>
              </c:numCache>
            </c:numRef>
          </c:cat>
          <c:val>
            <c:numRef>
              <c:f>Charts!$BH$25:$BH$47</c:f>
              <c:numCache>
                <c:formatCode>0.00</c:formatCode>
                <c:ptCount val="23"/>
                <c:pt idx="0">
                  <c:v>100</c:v>
                </c:pt>
                <c:pt idx="1">
                  <c:v>105.16361711488192</c:v>
                </c:pt>
                <c:pt idx="2">
                  <c:v>107.20351484580135</c:v>
                </c:pt>
                <c:pt idx="3">
                  <c:v>104.86010518116014</c:v>
                </c:pt>
                <c:pt idx="4">
                  <c:v>104.03441080035223</c:v>
                </c:pt>
                <c:pt idx="5">
                  <c:v>101.69849245261493</c:v>
                </c:pt>
                <c:pt idx="6">
                  <c:v>107.98619717857771</c:v>
                </c:pt>
                <c:pt idx="7">
                  <c:v>110.16974851033953</c:v>
                </c:pt>
                <c:pt idx="8">
                  <c:v>111.83082691326298</c:v>
                </c:pt>
                <c:pt idx="10">
                  <c:v>108.41741733981232</c:v>
                </c:pt>
                <c:pt idx="11">
                  <c:v>108.17847534987931</c:v>
                </c:pt>
                <c:pt idx="12">
                  <c:v>107.34107870419452</c:v>
                </c:pt>
                <c:pt idx="13">
                  <c:v>104.37805071327951</c:v>
                </c:pt>
                <c:pt idx="14">
                  <c:v>104.60326744041808</c:v>
                </c:pt>
                <c:pt idx="15">
                  <c:v>102.12349007974211</c:v>
                </c:pt>
                <c:pt idx="16">
                  <c:v>99.915760291843696</c:v>
                </c:pt>
                <c:pt idx="17">
                  <c:v>97.682339467827262</c:v>
                </c:pt>
                <c:pt idx="18">
                  <c:v>102.1244839423088</c:v>
                </c:pt>
                <c:pt idx="19">
                  <c:v>101.28389510965359</c:v>
                </c:pt>
                <c:pt idx="20">
                  <c:v>102.17773754697726</c:v>
                </c:pt>
                <c:pt idx="21">
                  <c:v>101.03254436172482</c:v>
                </c:pt>
              </c:numCache>
            </c:numRef>
          </c:val>
          <c:smooth val="0"/>
        </c:ser>
        <c:dLbls>
          <c:showLegendKey val="0"/>
          <c:showVal val="0"/>
          <c:showCatName val="0"/>
          <c:showSerName val="0"/>
          <c:showPercent val="0"/>
          <c:showBubbleSize val="0"/>
        </c:dLbls>
        <c:marker val="1"/>
        <c:smooth val="0"/>
        <c:axId val="382618240"/>
        <c:axId val="382628224"/>
      </c:lineChart>
      <c:dateAx>
        <c:axId val="382618240"/>
        <c:scaling>
          <c:orientation val="minMax"/>
          <c:max val="41974"/>
        </c:scaling>
        <c:delete val="0"/>
        <c:axPos val="b"/>
        <c:numFmt formatCode="mmm\ \-\ yy" sourceLinked="1"/>
        <c:majorTickMark val="out"/>
        <c:minorTickMark val="none"/>
        <c:tickLblPos val="low"/>
        <c:txPr>
          <a:bodyPr rot="-2700000"/>
          <a:lstStyle/>
          <a:p>
            <a:pPr>
              <a:defRPr/>
            </a:pPr>
            <a:endParaRPr lang="en-US"/>
          </a:p>
        </c:txPr>
        <c:crossAx val="382628224"/>
        <c:crosses val="autoZero"/>
        <c:auto val="1"/>
        <c:lblOffset val="100"/>
        <c:baseTimeUnit val="months"/>
        <c:majorUnit val="3"/>
        <c:majorTimeUnit val="months"/>
      </c:dateAx>
      <c:valAx>
        <c:axId val="382628224"/>
        <c:scaling>
          <c:orientation val="minMax"/>
        </c:scaling>
        <c:delete val="0"/>
        <c:axPos val="l"/>
        <c:majorGridlines>
          <c:spPr>
            <a:ln>
              <a:prstDash val="sysDot"/>
            </a:ln>
          </c:spPr>
        </c:majorGridlines>
        <c:numFmt formatCode="0" sourceLinked="0"/>
        <c:majorTickMark val="out"/>
        <c:minorTickMark val="none"/>
        <c:tickLblPos val="nextTo"/>
        <c:crossAx val="382618240"/>
        <c:crosses val="autoZero"/>
        <c:crossBetween val="between"/>
      </c:valAx>
    </c:plotArea>
    <c:legend>
      <c:legendPos val="l"/>
      <c:layout>
        <c:manualLayout>
          <c:xMode val="edge"/>
          <c:yMode val="edge"/>
          <c:x val="7.2760416666666661E-2"/>
          <c:y val="3.8450213675213674E-2"/>
          <c:w val="0.18585745875717166"/>
          <c:h val="9.8142307692307695E-2"/>
        </c:manualLayout>
      </c:layout>
      <c:overlay val="1"/>
    </c:legend>
    <c:plotVisOnly val="0"/>
    <c:dispBlanksAs val="gap"/>
    <c:showDLblsOverMax val="0"/>
  </c:chart>
  <c:spPr>
    <a:ln>
      <a:noFill/>
    </a:ln>
  </c:spPr>
  <c:printSettings>
    <c:headerFooter/>
    <c:pageMargins b="0.75000000000000999" l="0.70000000000000062" r="0.70000000000000062" t="0.750000000000009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469868246667191E-2"/>
          <c:y val="2.4114641919760031E-2"/>
          <c:w val="0.89092617135729257"/>
          <c:h val="0.89239829396325454"/>
        </c:manualLayout>
      </c:layout>
      <c:barChart>
        <c:barDir val="col"/>
        <c:grouping val="clustered"/>
        <c:varyColors val="0"/>
        <c:ser>
          <c:idx val="0"/>
          <c:order val="0"/>
          <c:tx>
            <c:strRef>
              <c:f>Charts!$AO$21</c:f>
              <c:strCache>
                <c:ptCount val="1"/>
                <c:pt idx="0">
                  <c:v>CET1 ratio (was T1 excluding hybrids until Q4 2013)</c:v>
                </c:pt>
              </c:strCache>
            </c:strRef>
          </c:tx>
          <c:spPr>
            <a:solidFill>
              <a:schemeClr val="tx2">
                <a:lumMod val="60000"/>
                <a:lumOff val="40000"/>
              </a:schemeClr>
            </a:solidFill>
          </c:spPr>
          <c:invertIfNegative val="0"/>
          <c:cat>
            <c:strRef>
              <c:f>Charts!$AW$50:$AW$69</c:f>
              <c:strCache>
                <c:ptCount val="20"/>
                <c:pt idx="0">
                  <c:v>SE</c:v>
                </c:pt>
                <c:pt idx="1">
                  <c:v>3</c:v>
                </c:pt>
                <c:pt idx="2">
                  <c:v>5</c:v>
                </c:pt>
                <c:pt idx="3">
                  <c:v>4</c:v>
                </c:pt>
                <c:pt idx="4">
                  <c:v>1</c:v>
                </c:pt>
                <c:pt idx="5">
                  <c:v>2</c:v>
                </c:pt>
                <c:pt idx="6">
                  <c:v>12</c:v>
                </c:pt>
                <c:pt idx="7">
                  <c:v>13</c:v>
                </c:pt>
                <c:pt idx="8">
                  <c:v>GR</c:v>
                </c:pt>
                <c:pt idx="9">
                  <c:v>7</c:v>
                </c:pt>
                <c:pt idx="10">
                  <c:v>8</c:v>
                </c:pt>
                <c:pt idx="11">
                  <c:v>DE</c:v>
                </c:pt>
                <c:pt idx="12">
                  <c:v>ES</c:v>
                </c:pt>
                <c:pt idx="13">
                  <c:v>FR</c:v>
                </c:pt>
                <c:pt idx="14">
                  <c:v>6</c:v>
                </c:pt>
                <c:pt idx="15">
                  <c:v>10</c:v>
                </c:pt>
                <c:pt idx="16">
                  <c:v>IT</c:v>
                </c:pt>
                <c:pt idx="17">
                  <c:v>GB</c:v>
                </c:pt>
                <c:pt idx="18">
                  <c:v>9</c:v>
                </c:pt>
                <c:pt idx="19">
                  <c:v>11</c:v>
                </c:pt>
              </c:strCache>
            </c:strRef>
          </c:cat>
          <c:val>
            <c:numRef>
              <c:f>Charts!$AR$50:$AR$69</c:f>
              <c:numCache>
                <c:formatCode>0.00</c:formatCode>
                <c:ptCount val="20"/>
                <c:pt idx="0">
                  <c:v>0.18364835030000001</c:v>
                </c:pt>
                <c:pt idx="1">
                  <c:v>0.17619794990000001</c:v>
                </c:pt>
                <c:pt idx="2">
                  <c:v>0.151458167</c:v>
                </c:pt>
                <c:pt idx="3">
                  <c:v>0.1510807982</c:v>
                </c:pt>
                <c:pt idx="4">
                  <c:v>0.14895288570000001</c:v>
                </c:pt>
                <c:pt idx="5">
                  <c:v>0.1452264231</c:v>
                </c:pt>
                <c:pt idx="6">
                  <c:v>0.14335486459999999</c:v>
                </c:pt>
                <c:pt idx="7">
                  <c:v>0.1404807662</c:v>
                </c:pt>
                <c:pt idx="8">
                  <c:v>0.1391636064</c:v>
                </c:pt>
                <c:pt idx="9">
                  <c:v>0.1355213207</c:v>
                </c:pt>
                <c:pt idx="10">
                  <c:v>0.12511095529999999</c:v>
                </c:pt>
                <c:pt idx="11">
                  <c:v>0.12483269819999999</c:v>
                </c:pt>
                <c:pt idx="12">
                  <c:v>0.119354027</c:v>
                </c:pt>
                <c:pt idx="13">
                  <c:v>0.11857581859999999</c:v>
                </c:pt>
                <c:pt idx="14">
                  <c:v>0.1169987546</c:v>
                </c:pt>
                <c:pt idx="15">
                  <c:v>0.1118064193</c:v>
                </c:pt>
                <c:pt idx="16">
                  <c:v>0.11064228600000001</c:v>
                </c:pt>
                <c:pt idx="17">
                  <c:v>0.1104865115</c:v>
                </c:pt>
                <c:pt idx="18">
                  <c:v>0.10926377650000001</c:v>
                </c:pt>
                <c:pt idx="19">
                  <c:v>0.10236523209999999</c:v>
                </c:pt>
              </c:numCache>
            </c:numRef>
          </c:val>
        </c:ser>
        <c:dLbls>
          <c:showLegendKey val="0"/>
          <c:showVal val="0"/>
          <c:showCatName val="0"/>
          <c:showSerName val="0"/>
          <c:showPercent val="0"/>
          <c:showBubbleSize val="0"/>
        </c:dLbls>
        <c:gapWidth val="150"/>
        <c:axId val="382653568"/>
        <c:axId val="382655104"/>
      </c:barChart>
      <c:lineChart>
        <c:grouping val="standard"/>
        <c:varyColors val="0"/>
        <c:ser>
          <c:idx val="1"/>
          <c:order val="1"/>
          <c:tx>
            <c:strRef>
              <c:f>Charts!$AV$49</c:f>
              <c:strCache>
                <c:ptCount val="1"/>
                <c:pt idx="0">
                  <c:v>EU</c:v>
                </c:pt>
              </c:strCache>
            </c:strRef>
          </c:tx>
          <c:spPr>
            <a:ln>
              <a:solidFill>
                <a:schemeClr val="accent2">
                  <a:lumMod val="75000"/>
                </a:schemeClr>
              </a:solidFill>
            </a:ln>
          </c:spPr>
          <c:marker>
            <c:symbol val="none"/>
          </c:marker>
          <c:val>
            <c:numRef>
              <c:f>Charts!$AV$50:$AV$69</c:f>
              <c:numCache>
                <c:formatCode>0.00</c:formatCode>
                <c:ptCount val="20"/>
                <c:pt idx="0">
                  <c:v>0.12511095529999999</c:v>
                </c:pt>
                <c:pt idx="1">
                  <c:v>0.12511095529999999</c:v>
                </c:pt>
                <c:pt idx="2">
                  <c:v>0.12511095529999999</c:v>
                </c:pt>
                <c:pt idx="3">
                  <c:v>0.12511095529999999</c:v>
                </c:pt>
                <c:pt idx="4">
                  <c:v>0.12511095529999999</c:v>
                </c:pt>
                <c:pt idx="5">
                  <c:v>0.12511095529999999</c:v>
                </c:pt>
                <c:pt idx="6">
                  <c:v>0.12511095529999999</c:v>
                </c:pt>
                <c:pt idx="7">
                  <c:v>0.12511095529999999</c:v>
                </c:pt>
                <c:pt idx="8">
                  <c:v>0.12511095529999999</c:v>
                </c:pt>
                <c:pt idx="9">
                  <c:v>0.12511095529999999</c:v>
                </c:pt>
                <c:pt idx="10">
                  <c:v>0.12511095529999999</c:v>
                </c:pt>
                <c:pt idx="11">
                  <c:v>0.12511095529999999</c:v>
                </c:pt>
                <c:pt idx="12">
                  <c:v>0.12511095529999999</c:v>
                </c:pt>
                <c:pt idx="13">
                  <c:v>0.12511095529999999</c:v>
                </c:pt>
                <c:pt idx="14">
                  <c:v>0.12511095529999999</c:v>
                </c:pt>
                <c:pt idx="15">
                  <c:v>0.12511095529999999</c:v>
                </c:pt>
                <c:pt idx="16">
                  <c:v>0.12511095529999999</c:v>
                </c:pt>
                <c:pt idx="17">
                  <c:v>0.12511095529999999</c:v>
                </c:pt>
                <c:pt idx="18">
                  <c:v>0.12511095529999999</c:v>
                </c:pt>
                <c:pt idx="19">
                  <c:v>0.12511095529999999</c:v>
                </c:pt>
              </c:numCache>
            </c:numRef>
          </c:val>
          <c:smooth val="0"/>
        </c:ser>
        <c:dLbls>
          <c:showLegendKey val="0"/>
          <c:showVal val="0"/>
          <c:showCatName val="0"/>
          <c:showSerName val="0"/>
          <c:showPercent val="0"/>
          <c:showBubbleSize val="0"/>
        </c:dLbls>
        <c:marker val="1"/>
        <c:smooth val="0"/>
        <c:axId val="382653568"/>
        <c:axId val="382655104"/>
      </c:lineChart>
      <c:catAx>
        <c:axId val="382653568"/>
        <c:scaling>
          <c:orientation val="minMax"/>
        </c:scaling>
        <c:delete val="0"/>
        <c:axPos val="b"/>
        <c:numFmt formatCode="0" sourceLinked="1"/>
        <c:majorTickMark val="out"/>
        <c:minorTickMark val="none"/>
        <c:tickLblPos val="low"/>
        <c:crossAx val="382655104"/>
        <c:crosses val="autoZero"/>
        <c:auto val="1"/>
        <c:lblAlgn val="ctr"/>
        <c:lblOffset val="100"/>
        <c:noMultiLvlLbl val="0"/>
      </c:catAx>
      <c:valAx>
        <c:axId val="382655104"/>
        <c:scaling>
          <c:orientation val="minMax"/>
        </c:scaling>
        <c:delete val="0"/>
        <c:axPos val="l"/>
        <c:majorGridlines>
          <c:spPr>
            <a:ln>
              <a:prstDash val="sysDot"/>
            </a:ln>
          </c:spPr>
        </c:majorGridlines>
        <c:numFmt formatCode="0%" sourceLinked="0"/>
        <c:majorTickMark val="out"/>
        <c:minorTickMark val="none"/>
        <c:tickLblPos val="nextTo"/>
        <c:crossAx val="382653568"/>
        <c:crosses val="autoZero"/>
        <c:crossBetween val="between"/>
      </c:valAx>
      <c:spPr>
        <a:ln>
          <a:noFill/>
        </a:ln>
      </c:spPr>
    </c:plotArea>
    <c:legend>
      <c:legendPos val="r"/>
      <c:legendEntry>
        <c:idx val="0"/>
        <c:delete val="1"/>
      </c:legendEntry>
      <c:layout>
        <c:manualLayout>
          <c:xMode val="edge"/>
          <c:yMode val="edge"/>
          <c:x val="0.79032812500000005"/>
          <c:y val="0.10645961538461539"/>
          <c:w val="0.16887996760088284"/>
          <c:h val="9.4019731908511442E-2"/>
        </c:manualLayout>
      </c:layout>
      <c:overlay val="1"/>
    </c:legend>
    <c:plotVisOnly val="0"/>
    <c:dispBlanksAs val="gap"/>
    <c:showDLblsOverMax val="0"/>
  </c:chart>
  <c:spPr>
    <a:ln>
      <a:noFill/>
    </a:ln>
  </c:spPr>
  <c:printSettings>
    <c:headerFooter/>
    <c:pageMargins b="0.75000000000000999" l="0.70000000000000062" r="0.70000000000000062" t="0.75000000000000999"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085739282589702E-2"/>
          <c:y val="5.1400554097404488E-2"/>
          <c:w val="0.87858442694663152"/>
          <c:h val="0.7915837606837608"/>
        </c:manualLayout>
      </c:layout>
      <c:lineChart>
        <c:grouping val="standard"/>
        <c:varyColors val="0"/>
        <c:ser>
          <c:idx val="0"/>
          <c:order val="0"/>
          <c:tx>
            <c:strRef>
              <c:f>Charts!$AW$24</c:f>
              <c:strCache>
                <c:ptCount val="1"/>
                <c:pt idx="0">
                  <c:v>Top 15</c:v>
                </c:pt>
              </c:strCache>
            </c:strRef>
          </c:tx>
          <c:spPr>
            <a:ln w="22225">
              <a:solidFill>
                <a:srgbClr val="002060"/>
              </a:solidFill>
            </a:ln>
          </c:spPr>
          <c:marker>
            <c:symbol val="none"/>
          </c:marker>
          <c:cat>
            <c:numRef>
              <c:f>Charts!$AM$25:$AM$47</c:f>
              <c:numCache>
                <c:formatCode>mmm\ \-\ yy</c:formatCode>
                <c:ptCount val="23"/>
                <c:pt idx="0">
                  <c:v>40148</c:v>
                </c:pt>
                <c:pt idx="1">
                  <c:v>40238</c:v>
                </c:pt>
                <c:pt idx="2">
                  <c:v>40330</c:v>
                </c:pt>
                <c:pt idx="3">
                  <c:v>40422</c:v>
                </c:pt>
                <c:pt idx="4">
                  <c:v>40513</c:v>
                </c:pt>
                <c:pt idx="5">
                  <c:v>40603</c:v>
                </c:pt>
                <c:pt idx="6">
                  <c:v>40695</c:v>
                </c:pt>
                <c:pt idx="7">
                  <c:v>40787</c:v>
                </c:pt>
                <c:pt idx="8">
                  <c:v>40878</c:v>
                </c:pt>
                <c:pt idx="10">
                  <c:v>40969</c:v>
                </c:pt>
                <c:pt idx="11">
                  <c:v>41061</c:v>
                </c:pt>
                <c:pt idx="12">
                  <c:v>41153</c:v>
                </c:pt>
                <c:pt idx="13">
                  <c:v>41244</c:v>
                </c:pt>
                <c:pt idx="14">
                  <c:v>41334</c:v>
                </c:pt>
                <c:pt idx="15">
                  <c:v>41426</c:v>
                </c:pt>
                <c:pt idx="16">
                  <c:v>41518</c:v>
                </c:pt>
                <c:pt idx="17">
                  <c:v>41609</c:v>
                </c:pt>
                <c:pt idx="18">
                  <c:v>41699</c:v>
                </c:pt>
                <c:pt idx="19">
                  <c:v>41791</c:v>
                </c:pt>
                <c:pt idx="20">
                  <c:v>41883</c:v>
                </c:pt>
                <c:pt idx="21">
                  <c:v>41974</c:v>
                </c:pt>
              </c:numCache>
            </c:numRef>
          </c:cat>
          <c:val>
            <c:numRef>
              <c:f>Charts!$AW$25:$AW$47</c:f>
              <c:numCache>
                <c:formatCode>0.00%</c:formatCode>
                <c:ptCount val="23"/>
                <c:pt idx="0">
                  <c:v>9.4580945299999997E-2</c:v>
                </c:pt>
                <c:pt idx="1">
                  <c:v>9.5923807299999997E-2</c:v>
                </c:pt>
                <c:pt idx="2">
                  <c:v>0.1003163457</c:v>
                </c:pt>
                <c:pt idx="3">
                  <c:v>0.1004245619</c:v>
                </c:pt>
                <c:pt idx="4">
                  <c:v>8.93780832E-2</c:v>
                </c:pt>
                <c:pt idx="5">
                  <c:v>9.5681201300000004E-2</c:v>
                </c:pt>
                <c:pt idx="6">
                  <c:v>9.64836949E-2</c:v>
                </c:pt>
                <c:pt idx="7">
                  <c:v>9.3899866900000004E-2</c:v>
                </c:pt>
                <c:pt idx="8">
                  <c:v>9.6000099699999994E-2</c:v>
                </c:pt>
                <c:pt idx="10">
                  <c:v>9.9581296E-2</c:v>
                </c:pt>
                <c:pt idx="11">
                  <c:v>0.1022281281</c:v>
                </c:pt>
                <c:pt idx="12">
                  <c:v>0.1066807914</c:v>
                </c:pt>
                <c:pt idx="13">
                  <c:v>0.1072581355</c:v>
                </c:pt>
                <c:pt idx="14">
                  <c:v>0.1025071882</c:v>
                </c:pt>
                <c:pt idx="15">
                  <c:v>0.1067895846</c:v>
                </c:pt>
                <c:pt idx="16">
                  <c:v>0.1127872194</c:v>
                </c:pt>
                <c:pt idx="17">
                  <c:v>0.1133315765</c:v>
                </c:pt>
                <c:pt idx="18">
                  <c:v>0.1090917828</c:v>
                </c:pt>
                <c:pt idx="19">
                  <c:v>0.1097774765</c:v>
                </c:pt>
                <c:pt idx="20">
                  <c:v>0.1152591917</c:v>
                </c:pt>
                <c:pt idx="21">
                  <c:v>0.1167557308</c:v>
                </c:pt>
              </c:numCache>
            </c:numRef>
          </c:val>
          <c:smooth val="0"/>
        </c:ser>
        <c:ser>
          <c:idx val="1"/>
          <c:order val="1"/>
          <c:tx>
            <c:strRef>
              <c:f>Charts!$AX$24</c:f>
              <c:strCache>
                <c:ptCount val="1"/>
                <c:pt idx="0">
                  <c:v>Others</c:v>
                </c:pt>
              </c:strCache>
            </c:strRef>
          </c:tx>
          <c:spPr>
            <a:ln w="19050">
              <a:solidFill>
                <a:schemeClr val="accent2"/>
              </a:solidFill>
            </a:ln>
          </c:spPr>
          <c:marker>
            <c:symbol val="none"/>
          </c:marker>
          <c:cat>
            <c:numRef>
              <c:f>Charts!$AM$25:$AM$47</c:f>
              <c:numCache>
                <c:formatCode>mmm\ \-\ yy</c:formatCode>
                <c:ptCount val="23"/>
                <c:pt idx="0">
                  <c:v>40148</c:v>
                </c:pt>
                <c:pt idx="1">
                  <c:v>40238</c:v>
                </c:pt>
                <c:pt idx="2">
                  <c:v>40330</c:v>
                </c:pt>
                <c:pt idx="3">
                  <c:v>40422</c:v>
                </c:pt>
                <c:pt idx="4">
                  <c:v>40513</c:v>
                </c:pt>
                <c:pt idx="5">
                  <c:v>40603</c:v>
                </c:pt>
                <c:pt idx="6">
                  <c:v>40695</c:v>
                </c:pt>
                <c:pt idx="7">
                  <c:v>40787</c:v>
                </c:pt>
                <c:pt idx="8">
                  <c:v>40878</c:v>
                </c:pt>
                <c:pt idx="10">
                  <c:v>40969</c:v>
                </c:pt>
                <c:pt idx="11">
                  <c:v>41061</c:v>
                </c:pt>
                <c:pt idx="12">
                  <c:v>41153</c:v>
                </c:pt>
                <c:pt idx="13">
                  <c:v>41244</c:v>
                </c:pt>
                <c:pt idx="14">
                  <c:v>41334</c:v>
                </c:pt>
                <c:pt idx="15">
                  <c:v>41426</c:v>
                </c:pt>
                <c:pt idx="16">
                  <c:v>41518</c:v>
                </c:pt>
                <c:pt idx="17">
                  <c:v>41609</c:v>
                </c:pt>
                <c:pt idx="18">
                  <c:v>41699</c:v>
                </c:pt>
                <c:pt idx="19">
                  <c:v>41791</c:v>
                </c:pt>
                <c:pt idx="20">
                  <c:v>41883</c:v>
                </c:pt>
                <c:pt idx="21">
                  <c:v>41974</c:v>
                </c:pt>
              </c:numCache>
            </c:numRef>
          </c:cat>
          <c:val>
            <c:numRef>
              <c:f>Charts!$AX$25:$AX$47</c:f>
              <c:numCache>
                <c:formatCode>0.00%</c:formatCode>
                <c:ptCount val="23"/>
                <c:pt idx="0">
                  <c:v>7.6773934899999993E-2</c:v>
                </c:pt>
                <c:pt idx="1">
                  <c:v>7.9205955800000005E-2</c:v>
                </c:pt>
                <c:pt idx="2">
                  <c:v>8.0418499300000001E-2</c:v>
                </c:pt>
                <c:pt idx="3">
                  <c:v>8.5415813800000004E-2</c:v>
                </c:pt>
                <c:pt idx="4">
                  <c:v>8.2748960799999993E-2</c:v>
                </c:pt>
                <c:pt idx="5">
                  <c:v>8.9340862500000007E-2</c:v>
                </c:pt>
                <c:pt idx="6">
                  <c:v>8.6702923400000007E-2</c:v>
                </c:pt>
                <c:pt idx="7">
                  <c:v>9.3712382499999997E-2</c:v>
                </c:pt>
                <c:pt idx="8">
                  <c:v>9.3440050999999996E-2</c:v>
                </c:pt>
                <c:pt idx="10">
                  <c:v>0.100141702</c:v>
                </c:pt>
                <c:pt idx="11">
                  <c:v>0.1037945051</c:v>
                </c:pt>
                <c:pt idx="12">
                  <c:v>0.1043734714</c:v>
                </c:pt>
                <c:pt idx="13">
                  <c:v>0.1066457844</c:v>
                </c:pt>
                <c:pt idx="14">
                  <c:v>0.11051427799999999</c:v>
                </c:pt>
                <c:pt idx="15">
                  <c:v>0.1105608287</c:v>
                </c:pt>
                <c:pt idx="16">
                  <c:v>0.1103788243</c:v>
                </c:pt>
                <c:pt idx="17">
                  <c:v>0.1152509449</c:v>
                </c:pt>
                <c:pt idx="18">
                  <c:v>0.1230836597</c:v>
                </c:pt>
                <c:pt idx="19">
                  <c:v>0.13255714029999999</c:v>
                </c:pt>
                <c:pt idx="20">
                  <c:v>0.13500611949999999</c:v>
                </c:pt>
                <c:pt idx="21">
                  <c:v>0.13532299179999999</c:v>
                </c:pt>
              </c:numCache>
            </c:numRef>
          </c:val>
          <c:smooth val="0"/>
        </c:ser>
        <c:ser>
          <c:idx val="2"/>
          <c:order val="2"/>
          <c:tx>
            <c:strRef>
              <c:f>Charts!$AR$24</c:f>
              <c:strCache>
                <c:ptCount val="1"/>
                <c:pt idx="0">
                  <c:v>All banks</c:v>
                </c:pt>
              </c:strCache>
            </c:strRef>
          </c:tx>
          <c:spPr>
            <a:ln w="15875">
              <a:prstDash val="dash"/>
            </a:ln>
          </c:spPr>
          <c:marker>
            <c:symbol val="none"/>
          </c:marker>
          <c:cat>
            <c:numRef>
              <c:f>Charts!$AM$25:$AM$47</c:f>
              <c:numCache>
                <c:formatCode>mmm\ \-\ yy</c:formatCode>
                <c:ptCount val="23"/>
                <c:pt idx="0">
                  <c:v>40148</c:v>
                </c:pt>
                <c:pt idx="1">
                  <c:v>40238</c:v>
                </c:pt>
                <c:pt idx="2">
                  <c:v>40330</c:v>
                </c:pt>
                <c:pt idx="3">
                  <c:v>40422</c:v>
                </c:pt>
                <c:pt idx="4">
                  <c:v>40513</c:v>
                </c:pt>
                <c:pt idx="5">
                  <c:v>40603</c:v>
                </c:pt>
                <c:pt idx="6">
                  <c:v>40695</c:v>
                </c:pt>
                <c:pt idx="7">
                  <c:v>40787</c:v>
                </c:pt>
                <c:pt idx="8">
                  <c:v>40878</c:v>
                </c:pt>
                <c:pt idx="10">
                  <c:v>40969</c:v>
                </c:pt>
                <c:pt idx="11">
                  <c:v>41061</c:v>
                </c:pt>
                <c:pt idx="12">
                  <c:v>41153</c:v>
                </c:pt>
                <c:pt idx="13">
                  <c:v>41244</c:v>
                </c:pt>
                <c:pt idx="14">
                  <c:v>41334</c:v>
                </c:pt>
                <c:pt idx="15">
                  <c:v>41426</c:v>
                </c:pt>
                <c:pt idx="16">
                  <c:v>41518</c:v>
                </c:pt>
                <c:pt idx="17">
                  <c:v>41609</c:v>
                </c:pt>
                <c:pt idx="18">
                  <c:v>41699</c:v>
                </c:pt>
                <c:pt idx="19">
                  <c:v>41791</c:v>
                </c:pt>
                <c:pt idx="20">
                  <c:v>41883</c:v>
                </c:pt>
                <c:pt idx="21">
                  <c:v>41974</c:v>
                </c:pt>
              </c:numCache>
            </c:numRef>
          </c:cat>
          <c:val>
            <c:numRef>
              <c:f>Charts!$AR$25:$AR$47</c:f>
              <c:numCache>
                <c:formatCode>0.00%</c:formatCode>
                <c:ptCount val="23"/>
                <c:pt idx="0">
                  <c:v>8.6058393100000005E-2</c:v>
                </c:pt>
                <c:pt idx="1">
                  <c:v>8.45549206E-2</c:v>
                </c:pt>
                <c:pt idx="2">
                  <c:v>8.6368065499999994E-2</c:v>
                </c:pt>
                <c:pt idx="3">
                  <c:v>9.2727426799999998E-2</c:v>
                </c:pt>
                <c:pt idx="4">
                  <c:v>8.5050014899999998E-2</c:v>
                </c:pt>
                <c:pt idx="5">
                  <c:v>9.0452761000000007E-2</c:v>
                </c:pt>
                <c:pt idx="6">
                  <c:v>9.3474511400000002E-2</c:v>
                </c:pt>
                <c:pt idx="7">
                  <c:v>9.3806124699999993E-2</c:v>
                </c:pt>
                <c:pt idx="8">
                  <c:v>9.3559573199999996E-2</c:v>
                </c:pt>
                <c:pt idx="10">
                  <c:v>9.9861499000000006E-2</c:v>
                </c:pt>
                <c:pt idx="11">
                  <c:v>0.1033136355</c:v>
                </c:pt>
                <c:pt idx="12">
                  <c:v>0.10509054969999999</c:v>
                </c:pt>
                <c:pt idx="13">
                  <c:v>0.10684284550000001</c:v>
                </c:pt>
                <c:pt idx="14">
                  <c:v>0.1072043166</c:v>
                </c:pt>
                <c:pt idx="15">
                  <c:v>0.1102114848</c:v>
                </c:pt>
                <c:pt idx="16">
                  <c:v>0.11092436510000001</c:v>
                </c:pt>
                <c:pt idx="17">
                  <c:v>0.1142312863</c:v>
                </c:pt>
                <c:pt idx="18">
                  <c:v>0.1200054368</c:v>
                </c:pt>
                <c:pt idx="19">
                  <c:v>0.1257700648</c:v>
                </c:pt>
                <c:pt idx="20">
                  <c:v>0.13056157800000001</c:v>
                </c:pt>
                <c:pt idx="21">
                  <c:v>0.12511095529999999</c:v>
                </c:pt>
              </c:numCache>
            </c:numRef>
          </c:val>
          <c:smooth val="0"/>
        </c:ser>
        <c:dLbls>
          <c:showLegendKey val="0"/>
          <c:showVal val="0"/>
          <c:showCatName val="0"/>
          <c:showSerName val="0"/>
          <c:showPercent val="0"/>
          <c:showBubbleSize val="0"/>
        </c:dLbls>
        <c:marker val="1"/>
        <c:smooth val="0"/>
        <c:axId val="392051328"/>
        <c:axId val="392081792"/>
      </c:lineChart>
      <c:dateAx>
        <c:axId val="392051328"/>
        <c:scaling>
          <c:orientation val="minMax"/>
          <c:max val="41974"/>
        </c:scaling>
        <c:delete val="0"/>
        <c:axPos val="b"/>
        <c:numFmt formatCode="mmm\ \-\ yy" sourceLinked="1"/>
        <c:majorTickMark val="out"/>
        <c:minorTickMark val="none"/>
        <c:tickLblPos val="nextTo"/>
        <c:txPr>
          <a:bodyPr rot="-2700000"/>
          <a:lstStyle/>
          <a:p>
            <a:pPr>
              <a:defRPr/>
            </a:pPr>
            <a:endParaRPr lang="en-US"/>
          </a:p>
        </c:txPr>
        <c:crossAx val="392081792"/>
        <c:crosses val="autoZero"/>
        <c:auto val="1"/>
        <c:lblOffset val="100"/>
        <c:baseTimeUnit val="months"/>
        <c:majorUnit val="3"/>
        <c:majorTimeUnit val="months"/>
      </c:dateAx>
      <c:valAx>
        <c:axId val="392081792"/>
        <c:scaling>
          <c:orientation val="minMax"/>
        </c:scaling>
        <c:delete val="0"/>
        <c:axPos val="l"/>
        <c:majorGridlines>
          <c:spPr>
            <a:ln>
              <a:prstDash val="sysDot"/>
            </a:ln>
          </c:spPr>
        </c:majorGridlines>
        <c:numFmt formatCode="0%" sourceLinked="0"/>
        <c:majorTickMark val="out"/>
        <c:minorTickMark val="none"/>
        <c:tickLblPos val="nextTo"/>
        <c:crossAx val="392051328"/>
        <c:crosses val="autoZero"/>
        <c:crossBetween val="between"/>
      </c:valAx>
    </c:plotArea>
    <c:legend>
      <c:legendPos val="r"/>
      <c:layout>
        <c:manualLayout>
          <c:xMode val="edge"/>
          <c:yMode val="edge"/>
          <c:x val="0.10356440972222222"/>
          <c:y val="5.9128431437699025E-2"/>
          <c:w val="0.57440997803009064"/>
          <c:h val="7.4382638519878932E-2"/>
        </c:manualLayout>
      </c:layout>
      <c:overlay val="0"/>
    </c:legend>
    <c:plotVisOnly val="0"/>
    <c:dispBlanksAs val="gap"/>
    <c:showDLblsOverMax val="0"/>
  </c:chart>
  <c:spPr>
    <a:ln>
      <a:noFill/>
    </a:ln>
  </c:spPr>
  <c:printSettings>
    <c:headerFooter/>
    <c:pageMargins b="0.75000000000000999" l="0.70000000000000062" r="0.70000000000000062" t="0.750000000000009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Charts!$AY$24</c:f>
              <c:strCache>
                <c:ptCount val="1"/>
                <c:pt idx="0">
                  <c:v>Q1</c:v>
                </c:pt>
              </c:strCache>
            </c:strRef>
          </c:tx>
          <c:spPr>
            <a:noFill/>
          </c:spPr>
          <c:invertIfNegative val="0"/>
          <c:dPt>
            <c:idx val="18"/>
            <c:invertIfNegative val="0"/>
            <c:bubble3D val="0"/>
            <c:spPr>
              <a:noFill/>
              <a:ln>
                <a:noFill/>
              </a:ln>
            </c:spPr>
          </c:dPt>
          <c:errBars>
            <c:errBarType val="minus"/>
            <c:errValType val="cust"/>
            <c:noEndCap val="0"/>
            <c:plus>
              <c:numLit>
                <c:formatCode>General</c:formatCode>
                <c:ptCount val="1"/>
                <c:pt idx="0">
                  <c:v>0</c:v>
                </c:pt>
              </c:numLit>
            </c:plus>
            <c:minus>
              <c:numRef>
                <c:f>Charts!$BC$25:$BC$47</c:f>
                <c:numCache>
                  <c:formatCode>General</c:formatCode>
                  <c:ptCount val="23"/>
                  <c:pt idx="0">
                    <c:v>1.3016286299999999E-2</c:v>
                  </c:pt>
                  <c:pt idx="1">
                    <c:v>1.01273011E-2</c:v>
                  </c:pt>
                  <c:pt idx="2">
                    <c:v>1.1227187700000002E-2</c:v>
                  </c:pt>
                  <c:pt idx="3">
                    <c:v>1.5341446400000007E-2</c:v>
                  </c:pt>
                  <c:pt idx="4">
                    <c:v>2.5036311099999993E-2</c:v>
                  </c:pt>
                  <c:pt idx="5">
                    <c:v>2.2385329899999994E-2</c:v>
                  </c:pt>
                  <c:pt idx="6">
                    <c:v>1.8628694000000008E-2</c:v>
                  </c:pt>
                  <c:pt idx="7">
                    <c:v>1.8794221999999999E-2</c:v>
                  </c:pt>
                  <c:pt idx="8">
                    <c:v>0.11685096419999999</c:v>
                  </c:pt>
                  <c:pt idx="10">
                    <c:v>0.12402983049999999</c:v>
                  </c:pt>
                  <c:pt idx="11">
                    <c:v>5.3043407399999999E-2</c:v>
                  </c:pt>
                  <c:pt idx="12">
                    <c:v>6.7026044600000001E-2</c:v>
                  </c:pt>
                  <c:pt idx="13">
                    <c:v>5.96546835E-2</c:v>
                  </c:pt>
                  <c:pt idx="14">
                    <c:v>1.3181478199999999E-2</c:v>
                  </c:pt>
                  <c:pt idx="15">
                    <c:v>1.4720126600000008E-2</c:v>
                  </c:pt>
                  <c:pt idx="16">
                    <c:v>1.8636019699999992E-2</c:v>
                  </c:pt>
                  <c:pt idx="17">
                    <c:v>1.2347276899999995E-2</c:v>
                  </c:pt>
                  <c:pt idx="18">
                    <c:v>1.5559803000000011E-2</c:v>
                  </c:pt>
                  <c:pt idx="19">
                    <c:v>1.0261200499999998E-2</c:v>
                  </c:pt>
                  <c:pt idx="20">
                    <c:v>1.2653740699999999E-2</c:v>
                  </c:pt>
                  <c:pt idx="21">
                    <c:v>1.3811329999999997E-2</c:v>
                  </c:pt>
                </c:numCache>
              </c:numRef>
            </c:minus>
            <c:spPr>
              <a:ln>
                <a:solidFill>
                  <a:schemeClr val="accent6">
                    <a:lumMod val="50000"/>
                  </a:schemeClr>
                </a:solidFill>
              </a:ln>
            </c:spPr>
          </c:errBars>
          <c:cat>
            <c:numRef>
              <c:f>Charts!$AM$25:$AM$47</c:f>
              <c:numCache>
                <c:formatCode>mmm\ \-\ yy</c:formatCode>
                <c:ptCount val="23"/>
                <c:pt idx="0">
                  <c:v>40148</c:v>
                </c:pt>
                <c:pt idx="1">
                  <c:v>40238</c:v>
                </c:pt>
                <c:pt idx="2">
                  <c:v>40330</c:v>
                </c:pt>
                <c:pt idx="3">
                  <c:v>40422</c:v>
                </c:pt>
                <c:pt idx="4">
                  <c:v>40513</c:v>
                </c:pt>
                <c:pt idx="5">
                  <c:v>40603</c:v>
                </c:pt>
                <c:pt idx="6">
                  <c:v>40695</c:v>
                </c:pt>
                <c:pt idx="7">
                  <c:v>40787</c:v>
                </c:pt>
                <c:pt idx="8">
                  <c:v>40878</c:v>
                </c:pt>
                <c:pt idx="10">
                  <c:v>40969</c:v>
                </c:pt>
                <c:pt idx="11">
                  <c:v>41061</c:v>
                </c:pt>
                <c:pt idx="12">
                  <c:v>41153</c:v>
                </c:pt>
                <c:pt idx="13">
                  <c:v>41244</c:v>
                </c:pt>
                <c:pt idx="14">
                  <c:v>41334</c:v>
                </c:pt>
                <c:pt idx="15">
                  <c:v>41426</c:v>
                </c:pt>
                <c:pt idx="16">
                  <c:v>41518</c:v>
                </c:pt>
                <c:pt idx="17">
                  <c:v>41609</c:v>
                </c:pt>
                <c:pt idx="18">
                  <c:v>41699</c:v>
                </c:pt>
                <c:pt idx="19">
                  <c:v>41791</c:v>
                </c:pt>
                <c:pt idx="20">
                  <c:v>41883</c:v>
                </c:pt>
                <c:pt idx="21">
                  <c:v>41974</c:v>
                </c:pt>
              </c:numCache>
            </c:numRef>
          </c:cat>
          <c:val>
            <c:numRef>
              <c:f>Charts!$AY$25:$AY$47</c:f>
              <c:numCache>
                <c:formatCode>0.00%</c:formatCode>
                <c:ptCount val="23"/>
                <c:pt idx="0">
                  <c:v>7.1403312999999996E-2</c:v>
                </c:pt>
                <c:pt idx="1">
                  <c:v>7.3341878200000002E-2</c:v>
                </c:pt>
                <c:pt idx="2">
                  <c:v>7.2096305700000002E-2</c:v>
                </c:pt>
                <c:pt idx="3">
                  <c:v>7.3926678600000004E-2</c:v>
                </c:pt>
                <c:pt idx="4">
                  <c:v>7.7031475599999996E-2</c:v>
                </c:pt>
                <c:pt idx="5">
                  <c:v>8.1618936399999995E-2</c:v>
                </c:pt>
                <c:pt idx="6">
                  <c:v>7.8805795100000006E-2</c:v>
                </c:pt>
                <c:pt idx="7">
                  <c:v>7.9693018599999998E-2</c:v>
                </c:pt>
                <c:pt idx="8">
                  <c:v>8.05891792E-2</c:v>
                </c:pt>
                <c:pt idx="10">
                  <c:v>8.3368080499999997E-2</c:v>
                </c:pt>
                <c:pt idx="11">
                  <c:v>9.3219178E-2</c:v>
                </c:pt>
                <c:pt idx="12">
                  <c:v>9.4096936199999995E-2</c:v>
                </c:pt>
                <c:pt idx="13">
                  <c:v>9.5235084999999997E-2</c:v>
                </c:pt>
                <c:pt idx="14">
                  <c:v>9.8430128399999997E-2</c:v>
                </c:pt>
                <c:pt idx="15">
                  <c:v>0.10007691170000001</c:v>
                </c:pt>
                <c:pt idx="16">
                  <c:v>0.10240907859999999</c:v>
                </c:pt>
                <c:pt idx="17">
                  <c:v>0.10440222659999999</c:v>
                </c:pt>
                <c:pt idx="18">
                  <c:v>0.10744681270000001</c:v>
                </c:pt>
                <c:pt idx="19">
                  <c:v>0.1110172785</c:v>
                </c:pt>
                <c:pt idx="20">
                  <c:v>0.1150425606</c:v>
                </c:pt>
                <c:pt idx="21">
                  <c:v>0.1096734467</c:v>
                </c:pt>
              </c:numCache>
            </c:numRef>
          </c:val>
        </c:ser>
        <c:ser>
          <c:idx val="1"/>
          <c:order val="1"/>
          <c:tx>
            <c:strRef>
              <c:f>Charts!$AZ$24</c:f>
              <c:strCache>
                <c:ptCount val="1"/>
                <c:pt idx="0">
                  <c:v>Q1 Neg</c:v>
                </c:pt>
              </c:strCache>
            </c:strRef>
          </c:tx>
          <c:spPr>
            <a:solidFill>
              <a:schemeClr val="accent2">
                <a:lumMod val="75000"/>
              </a:schemeClr>
            </a:solidFill>
          </c:spPr>
          <c:invertIfNegative val="0"/>
          <c:cat>
            <c:numRef>
              <c:f>Charts!$AM$25:$AM$47</c:f>
              <c:numCache>
                <c:formatCode>mmm\ \-\ yy</c:formatCode>
                <c:ptCount val="23"/>
                <c:pt idx="0">
                  <c:v>40148</c:v>
                </c:pt>
                <c:pt idx="1">
                  <c:v>40238</c:v>
                </c:pt>
                <c:pt idx="2">
                  <c:v>40330</c:v>
                </c:pt>
                <c:pt idx="3">
                  <c:v>40422</c:v>
                </c:pt>
                <c:pt idx="4">
                  <c:v>40513</c:v>
                </c:pt>
                <c:pt idx="5">
                  <c:v>40603</c:v>
                </c:pt>
                <c:pt idx="6">
                  <c:v>40695</c:v>
                </c:pt>
                <c:pt idx="7">
                  <c:v>40787</c:v>
                </c:pt>
                <c:pt idx="8">
                  <c:v>40878</c:v>
                </c:pt>
                <c:pt idx="10">
                  <c:v>40969</c:v>
                </c:pt>
                <c:pt idx="11">
                  <c:v>41061</c:v>
                </c:pt>
                <c:pt idx="12">
                  <c:v>41153</c:v>
                </c:pt>
                <c:pt idx="13">
                  <c:v>41244</c:v>
                </c:pt>
                <c:pt idx="14">
                  <c:v>41334</c:v>
                </c:pt>
                <c:pt idx="15">
                  <c:v>41426</c:v>
                </c:pt>
                <c:pt idx="16">
                  <c:v>41518</c:v>
                </c:pt>
                <c:pt idx="17">
                  <c:v>41609</c:v>
                </c:pt>
                <c:pt idx="18">
                  <c:v>41699</c:v>
                </c:pt>
                <c:pt idx="19">
                  <c:v>41791</c:v>
                </c:pt>
                <c:pt idx="20">
                  <c:v>41883</c:v>
                </c:pt>
                <c:pt idx="21">
                  <c:v>41974</c:v>
                </c:pt>
              </c:numCache>
            </c:numRef>
          </c:cat>
          <c:val>
            <c:numRef>
              <c:f>Charts!$AZ$25:$AZ$47</c:f>
              <c:numCache>
                <c:formatCode>0.00%</c:formatCode>
                <c:ptCount val="23"/>
                <c:pt idx="0">
                  <c:v>0</c:v>
                </c:pt>
                <c:pt idx="1">
                  <c:v>0</c:v>
                </c:pt>
                <c:pt idx="2">
                  <c:v>0</c:v>
                </c:pt>
                <c:pt idx="3">
                  <c:v>0</c:v>
                </c:pt>
                <c:pt idx="4">
                  <c:v>0</c:v>
                </c:pt>
                <c:pt idx="5">
                  <c:v>0</c:v>
                </c:pt>
                <c:pt idx="6">
                  <c:v>0</c:v>
                </c:pt>
                <c:pt idx="7">
                  <c:v>0</c:v>
                </c:pt>
                <c:pt idx="8">
                  <c:v>0</c:v>
                </c:pt>
                <c:pt idx="10">
                  <c:v>0</c:v>
                </c:pt>
                <c:pt idx="11">
                  <c:v>0</c:v>
                </c:pt>
                <c:pt idx="12">
                  <c:v>0</c:v>
                </c:pt>
                <c:pt idx="13">
                  <c:v>0</c:v>
                </c:pt>
                <c:pt idx="14">
                  <c:v>0</c:v>
                </c:pt>
                <c:pt idx="15">
                  <c:v>0</c:v>
                </c:pt>
                <c:pt idx="16">
                  <c:v>0</c:v>
                </c:pt>
                <c:pt idx="17">
                  <c:v>0</c:v>
                </c:pt>
                <c:pt idx="18">
                  <c:v>0</c:v>
                </c:pt>
                <c:pt idx="19">
                  <c:v>0</c:v>
                </c:pt>
                <c:pt idx="20">
                  <c:v>0</c:v>
                </c:pt>
                <c:pt idx="21">
                  <c:v>0</c:v>
                </c:pt>
              </c:numCache>
            </c:numRef>
          </c:val>
        </c:ser>
        <c:ser>
          <c:idx val="2"/>
          <c:order val="2"/>
          <c:tx>
            <c:strRef>
              <c:f>Charts!$BA$24</c:f>
              <c:strCache>
                <c:ptCount val="1"/>
                <c:pt idx="0">
                  <c:v>Q2</c:v>
                </c:pt>
              </c:strCache>
            </c:strRef>
          </c:tx>
          <c:spPr>
            <a:solidFill>
              <a:schemeClr val="accent2">
                <a:lumMod val="75000"/>
              </a:schemeClr>
            </a:solidFill>
            <a:ln>
              <a:noFill/>
            </a:ln>
          </c:spPr>
          <c:invertIfNegative val="0"/>
          <c:cat>
            <c:numRef>
              <c:f>Charts!$AM$25:$AM$47</c:f>
              <c:numCache>
                <c:formatCode>mmm\ \-\ yy</c:formatCode>
                <c:ptCount val="23"/>
                <c:pt idx="0">
                  <c:v>40148</c:v>
                </c:pt>
                <c:pt idx="1">
                  <c:v>40238</c:v>
                </c:pt>
                <c:pt idx="2">
                  <c:v>40330</c:v>
                </c:pt>
                <c:pt idx="3">
                  <c:v>40422</c:v>
                </c:pt>
                <c:pt idx="4">
                  <c:v>40513</c:v>
                </c:pt>
                <c:pt idx="5">
                  <c:v>40603</c:v>
                </c:pt>
                <c:pt idx="6">
                  <c:v>40695</c:v>
                </c:pt>
                <c:pt idx="7">
                  <c:v>40787</c:v>
                </c:pt>
                <c:pt idx="8">
                  <c:v>40878</c:v>
                </c:pt>
                <c:pt idx="10">
                  <c:v>40969</c:v>
                </c:pt>
                <c:pt idx="11">
                  <c:v>41061</c:v>
                </c:pt>
                <c:pt idx="12">
                  <c:v>41153</c:v>
                </c:pt>
                <c:pt idx="13">
                  <c:v>41244</c:v>
                </c:pt>
                <c:pt idx="14">
                  <c:v>41334</c:v>
                </c:pt>
                <c:pt idx="15">
                  <c:v>41426</c:v>
                </c:pt>
                <c:pt idx="16">
                  <c:v>41518</c:v>
                </c:pt>
                <c:pt idx="17">
                  <c:v>41609</c:v>
                </c:pt>
                <c:pt idx="18">
                  <c:v>41699</c:v>
                </c:pt>
                <c:pt idx="19">
                  <c:v>41791</c:v>
                </c:pt>
                <c:pt idx="20">
                  <c:v>41883</c:v>
                </c:pt>
                <c:pt idx="21">
                  <c:v>41974</c:v>
                </c:pt>
              </c:numCache>
            </c:numRef>
          </c:cat>
          <c:val>
            <c:numRef>
              <c:f>Charts!$BA$25:$BA$47</c:f>
              <c:numCache>
                <c:formatCode>0.00%</c:formatCode>
                <c:ptCount val="23"/>
                <c:pt idx="0">
                  <c:v>1.4655080100000009E-2</c:v>
                </c:pt>
                <c:pt idx="1">
                  <c:v>1.1213042399999998E-2</c:v>
                </c:pt>
                <c:pt idx="2">
                  <c:v>1.4271759799999992E-2</c:v>
                </c:pt>
                <c:pt idx="3">
                  <c:v>1.8800748199999995E-2</c:v>
                </c:pt>
                <c:pt idx="4">
                  <c:v>8.0185393000000021E-3</c:v>
                </c:pt>
                <c:pt idx="5">
                  <c:v>8.833824600000012E-3</c:v>
                </c:pt>
                <c:pt idx="6">
                  <c:v>1.4668716299999995E-2</c:v>
                </c:pt>
                <c:pt idx="7">
                  <c:v>1.4113106099999995E-2</c:v>
                </c:pt>
                <c:pt idx="8">
                  <c:v>1.2970393999999996E-2</c:v>
                </c:pt>
                <c:pt idx="10">
                  <c:v>1.6493418500000009E-2</c:v>
                </c:pt>
                <c:pt idx="11">
                  <c:v>1.0094457500000001E-2</c:v>
                </c:pt>
                <c:pt idx="12">
                  <c:v>1.0993613499999999E-2</c:v>
                </c:pt>
                <c:pt idx="13">
                  <c:v>1.1607760500000008E-2</c:v>
                </c:pt>
                <c:pt idx="14">
                  <c:v>8.7741882000000049E-3</c:v>
                </c:pt>
                <c:pt idx="15">
                  <c:v>1.0134573099999988E-2</c:v>
                </c:pt>
                <c:pt idx="16">
                  <c:v>8.5152865000000105E-3</c:v>
                </c:pt>
                <c:pt idx="17">
                  <c:v>9.8290597000000035E-3</c:v>
                </c:pt>
                <c:pt idx="18">
                  <c:v>1.2558624099999999E-2</c:v>
                </c:pt>
                <c:pt idx="19">
                  <c:v>1.4752786300000001E-2</c:v>
                </c:pt>
                <c:pt idx="20">
                  <c:v>1.5519017400000015E-2</c:v>
                </c:pt>
                <c:pt idx="21">
                  <c:v>1.5437508599999997E-2</c:v>
                </c:pt>
              </c:numCache>
            </c:numRef>
          </c:val>
        </c:ser>
        <c:ser>
          <c:idx val="3"/>
          <c:order val="3"/>
          <c:tx>
            <c:strRef>
              <c:f>Charts!$BB$24</c:f>
              <c:strCache>
                <c:ptCount val="1"/>
                <c:pt idx="0">
                  <c:v>Q3</c:v>
                </c:pt>
              </c:strCache>
            </c:strRef>
          </c:tx>
          <c:spPr>
            <a:solidFill>
              <a:schemeClr val="tx2">
                <a:lumMod val="60000"/>
                <a:lumOff val="40000"/>
              </a:schemeClr>
            </a:solidFill>
          </c:spPr>
          <c:invertIfNegative val="0"/>
          <c:errBars>
            <c:errBarType val="plus"/>
            <c:errValType val="cust"/>
            <c:noEndCap val="0"/>
            <c:plus>
              <c:numRef>
                <c:f>Charts!$BD$25:$BD$46</c:f>
                <c:numCache>
                  <c:formatCode>General</c:formatCode>
                  <c:ptCount val="22"/>
                  <c:pt idx="0">
                    <c:v>2.6329416800000005E-2</c:v>
                  </c:pt>
                  <c:pt idx="1">
                    <c:v>3.2156022599999987E-2</c:v>
                  </c:pt>
                  <c:pt idx="2">
                    <c:v>1.8490543999999998E-2</c:v>
                  </c:pt>
                  <c:pt idx="3">
                    <c:v>1.3376366899999992E-2</c:v>
                  </c:pt>
                  <c:pt idx="4">
                    <c:v>3.260840529999999E-2</c:v>
                  </c:pt>
                  <c:pt idx="5">
                    <c:v>3.7555666299999999E-2</c:v>
                  </c:pt>
                  <c:pt idx="6">
                    <c:v>4.0289517400000002E-2</c:v>
                  </c:pt>
                  <c:pt idx="7">
                    <c:v>5.475832429999998E-2</c:v>
                  </c:pt>
                  <c:pt idx="8">
                    <c:v>5.4665199900000017E-2</c:v>
                  </c:pt>
                  <c:pt idx="10">
                    <c:v>4.7730837099999993E-2</c:v>
                  </c:pt>
                  <c:pt idx="11">
                    <c:v>4.9980574400000005E-2</c:v>
                  </c:pt>
                  <c:pt idx="12">
                    <c:v>4.5469537899999996E-2</c:v>
                  </c:pt>
                  <c:pt idx="13">
                    <c:v>4.5015487700000009E-2</c:v>
                  </c:pt>
                  <c:pt idx="14">
                    <c:v>2.735799089999999E-2</c:v>
                  </c:pt>
                  <c:pt idx="15">
                    <c:v>2.7685080700000003E-2</c:v>
                  </c:pt>
                  <c:pt idx="16">
                    <c:v>2.4978432900000014E-2</c:v>
                  </c:pt>
                  <c:pt idx="17">
                    <c:v>2.5592470700000008E-2</c:v>
                  </c:pt>
                  <c:pt idx="18">
                    <c:v>3.8666621799999995E-2</c:v>
                  </c:pt>
                  <c:pt idx="19">
                    <c:v>3.0140655500000002E-2</c:v>
                  </c:pt>
                  <c:pt idx="20">
                    <c:v>2.2640118299999984E-2</c:v>
                  </c:pt>
                  <c:pt idx="21">
                    <c:v>4.8017181200000009E-2</c:v>
                  </c:pt>
                </c:numCache>
              </c:numRef>
            </c:plus>
            <c:minus>
              <c:numLit>
                <c:formatCode>General</c:formatCode>
                <c:ptCount val="1"/>
                <c:pt idx="0">
                  <c:v>1</c:v>
                </c:pt>
              </c:numLit>
            </c:minus>
          </c:errBars>
          <c:cat>
            <c:numRef>
              <c:f>Charts!$AM$25:$AM$47</c:f>
              <c:numCache>
                <c:formatCode>mmm\ \-\ yy</c:formatCode>
                <c:ptCount val="23"/>
                <c:pt idx="0">
                  <c:v>40148</c:v>
                </c:pt>
                <c:pt idx="1">
                  <c:v>40238</c:v>
                </c:pt>
                <c:pt idx="2">
                  <c:v>40330</c:v>
                </c:pt>
                <c:pt idx="3">
                  <c:v>40422</c:v>
                </c:pt>
                <c:pt idx="4">
                  <c:v>40513</c:v>
                </c:pt>
                <c:pt idx="5">
                  <c:v>40603</c:v>
                </c:pt>
                <c:pt idx="6">
                  <c:v>40695</c:v>
                </c:pt>
                <c:pt idx="7">
                  <c:v>40787</c:v>
                </c:pt>
                <c:pt idx="8">
                  <c:v>40878</c:v>
                </c:pt>
                <c:pt idx="10">
                  <c:v>40969</c:v>
                </c:pt>
                <c:pt idx="11">
                  <c:v>41061</c:v>
                </c:pt>
                <c:pt idx="12">
                  <c:v>41153</c:v>
                </c:pt>
                <c:pt idx="13">
                  <c:v>41244</c:v>
                </c:pt>
                <c:pt idx="14">
                  <c:v>41334</c:v>
                </c:pt>
                <c:pt idx="15">
                  <c:v>41426</c:v>
                </c:pt>
                <c:pt idx="16">
                  <c:v>41518</c:v>
                </c:pt>
                <c:pt idx="17">
                  <c:v>41609</c:v>
                </c:pt>
                <c:pt idx="18">
                  <c:v>41699</c:v>
                </c:pt>
                <c:pt idx="19">
                  <c:v>41791</c:v>
                </c:pt>
                <c:pt idx="20">
                  <c:v>41883</c:v>
                </c:pt>
                <c:pt idx="21">
                  <c:v>41974</c:v>
                </c:pt>
              </c:numCache>
            </c:numRef>
          </c:cat>
          <c:val>
            <c:numRef>
              <c:f>Charts!$BB$25:$BB$47</c:f>
              <c:numCache>
                <c:formatCode>0.00%</c:formatCode>
                <c:ptCount val="23"/>
                <c:pt idx="0">
                  <c:v>2.09908917E-2</c:v>
                </c:pt>
                <c:pt idx="1">
                  <c:v>2.3151591900000004E-2</c:v>
                </c:pt>
                <c:pt idx="2">
                  <c:v>1.9601946800000006E-2</c:v>
                </c:pt>
                <c:pt idx="3">
                  <c:v>1.8120098700000004E-2</c:v>
                </c:pt>
                <c:pt idx="4">
                  <c:v>1.87657096E-2</c:v>
                </c:pt>
                <c:pt idx="5">
                  <c:v>1.847392719999999E-2</c:v>
                </c:pt>
                <c:pt idx="6">
                  <c:v>9.9804480999999973E-3</c:v>
                </c:pt>
                <c:pt idx="7">
                  <c:v>1.1834697600000013E-2</c:v>
                </c:pt>
                <c:pt idx="8">
                  <c:v>1.1840402E-2</c:v>
                </c:pt>
                <c:pt idx="10">
                  <c:v>1.2769575499999991E-2</c:v>
                </c:pt>
                <c:pt idx="11">
                  <c:v>8.4042777999999985E-3</c:v>
                </c:pt>
                <c:pt idx="12">
                  <c:v>8.9033925000000097E-3</c:v>
                </c:pt>
                <c:pt idx="13">
                  <c:v>9.6376282999999924E-3</c:v>
                </c:pt>
                <c:pt idx="14">
                  <c:v>1.5628419800000001E-2</c:v>
                </c:pt>
                <c:pt idx="15">
                  <c:v>1.6096673900000011E-2</c:v>
                </c:pt>
                <c:pt idx="16">
                  <c:v>1.9684519999999983E-2</c:v>
                </c:pt>
                <c:pt idx="17">
                  <c:v>2.0789217499999998E-2</c:v>
                </c:pt>
                <c:pt idx="18">
                  <c:v>1.9779113600000009E-2</c:v>
                </c:pt>
                <c:pt idx="19">
                  <c:v>2.0148640200000012E-2</c:v>
                </c:pt>
                <c:pt idx="20">
                  <c:v>1.7586910499999997E-2</c:v>
                </c:pt>
                <c:pt idx="21">
                  <c:v>2.1092109299999995E-2</c:v>
                </c:pt>
              </c:numCache>
            </c:numRef>
          </c:val>
        </c:ser>
        <c:dLbls>
          <c:showLegendKey val="0"/>
          <c:showVal val="0"/>
          <c:showCatName val="0"/>
          <c:showSerName val="0"/>
          <c:showPercent val="0"/>
          <c:showBubbleSize val="0"/>
        </c:dLbls>
        <c:gapWidth val="55"/>
        <c:overlap val="100"/>
        <c:axId val="393323648"/>
        <c:axId val="393325184"/>
      </c:barChart>
      <c:dateAx>
        <c:axId val="393323648"/>
        <c:scaling>
          <c:orientation val="minMax"/>
          <c:max val="41974"/>
        </c:scaling>
        <c:delete val="0"/>
        <c:axPos val="b"/>
        <c:numFmt formatCode="mmm\ \-\ yy" sourceLinked="1"/>
        <c:majorTickMark val="none"/>
        <c:minorTickMark val="none"/>
        <c:tickLblPos val="low"/>
        <c:txPr>
          <a:bodyPr rot="-2400000"/>
          <a:lstStyle/>
          <a:p>
            <a:pPr>
              <a:defRPr/>
            </a:pPr>
            <a:endParaRPr lang="en-US"/>
          </a:p>
        </c:txPr>
        <c:crossAx val="393325184"/>
        <c:crosses val="autoZero"/>
        <c:auto val="1"/>
        <c:lblOffset val="100"/>
        <c:baseTimeUnit val="months"/>
        <c:majorUnit val="3"/>
        <c:majorTimeUnit val="months"/>
      </c:dateAx>
      <c:valAx>
        <c:axId val="393325184"/>
        <c:scaling>
          <c:orientation val="minMax"/>
        </c:scaling>
        <c:delete val="0"/>
        <c:axPos val="l"/>
        <c:majorGridlines>
          <c:spPr>
            <a:ln>
              <a:prstDash val="sysDot"/>
            </a:ln>
          </c:spPr>
        </c:majorGridlines>
        <c:numFmt formatCode="0%" sourceLinked="0"/>
        <c:majorTickMark val="out"/>
        <c:minorTickMark val="none"/>
        <c:tickLblPos val="nextTo"/>
        <c:crossAx val="393323648"/>
        <c:crosses val="autoZero"/>
        <c:crossBetween val="between"/>
      </c:valAx>
    </c:plotArea>
    <c:plotVisOnly val="0"/>
    <c:dispBlanksAs val="gap"/>
    <c:showDLblsOverMax val="0"/>
  </c:chart>
  <c:spPr>
    <a:ln>
      <a:noFill/>
    </a:ln>
  </c:spPr>
  <c:printSettings>
    <c:headerFooter/>
    <c:pageMargins b="0.750000000000005" l="0.70000000000000062" r="0.70000000000000062" t="0.750000000000005"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71450</xdr:rowOff>
    </xdr:from>
    <xdr:to>
      <xdr:col>3</xdr:col>
      <xdr:colOff>1385888</xdr:colOff>
      <xdr:row>1</xdr:row>
      <xdr:rowOff>561987</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4325" y="71450"/>
          <a:ext cx="3081338" cy="11382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92528</xdr:colOff>
      <xdr:row>5</xdr:row>
      <xdr:rowOff>120650</xdr:rowOff>
    </xdr:from>
    <xdr:to>
      <xdr:col>15</xdr:col>
      <xdr:colOff>790671</xdr:colOff>
      <xdr:row>5</xdr:row>
      <xdr:rowOff>4800650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55335</xdr:colOff>
      <xdr:row>9</xdr:row>
      <xdr:rowOff>75293</xdr:rowOff>
    </xdr:from>
    <xdr:to>
      <xdr:col>7</xdr:col>
      <xdr:colOff>753478</xdr:colOff>
      <xdr:row>9</xdr:row>
      <xdr:rowOff>4755293</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57149</xdr:colOff>
      <xdr:row>9</xdr:row>
      <xdr:rowOff>136979</xdr:rowOff>
    </xdr:from>
    <xdr:to>
      <xdr:col>15</xdr:col>
      <xdr:colOff>755292</xdr:colOff>
      <xdr:row>10</xdr:row>
      <xdr:rowOff>50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34471</xdr:colOff>
      <xdr:row>5</xdr:row>
      <xdr:rowOff>99785</xdr:rowOff>
    </xdr:from>
    <xdr:to>
      <xdr:col>7</xdr:col>
      <xdr:colOff>732614</xdr:colOff>
      <xdr:row>5</xdr:row>
      <xdr:rowOff>4779785</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chionsini\AppData\Local\Microsoft\Windows\Temporary%20Internet%20Files\Content.Outlook\OP8H3M9I\EBA%20Risk%20Dashboard%20(exter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dex"/>
      <sheetName val="Summary"/>
      <sheetName val="Overview"/>
      <sheetName val="Heatmap"/>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Methodological note"/>
      <sheetName val="The KRI database"/>
      <sheetName val="Last page"/>
      <sheetName val="List"/>
      <sheetName val="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Y61"/>
  <sheetViews>
    <sheetView showGridLines="0" tabSelected="1" topLeftCell="A4" zoomScaleNormal="100" workbookViewId="0">
      <selection activeCell="C5" sqref="C5:D5"/>
    </sheetView>
  </sheetViews>
  <sheetFormatPr defaultColWidth="0" defaultRowHeight="14.25" customHeight="1" zeroHeight="1" x14ac:dyDescent="0.25"/>
  <cols>
    <col min="1" max="1" width="4.7109375" style="98" customWidth="1"/>
    <col min="2" max="2" width="4.7109375" style="99" customWidth="1"/>
    <col min="3" max="3" width="20.7109375" style="99" customWidth="1"/>
    <col min="4" max="4" width="70.7109375" style="99" customWidth="1"/>
    <col min="5" max="5" width="8.7109375" style="99" customWidth="1"/>
    <col min="6" max="6" width="8.7109375" style="98" hidden="1" customWidth="1"/>
    <col min="7" max="7" width="23.42578125" style="98" hidden="1" customWidth="1"/>
    <col min="8" max="21" width="9.28515625" style="98" hidden="1" customWidth="1"/>
    <col min="22" max="23" width="17.5703125" style="98" hidden="1" customWidth="1"/>
    <col min="24" max="25" width="9.28515625" style="98" hidden="1" customWidth="1"/>
    <col min="26" max="16384" width="9.140625" style="98" hidden="1"/>
  </cols>
  <sheetData>
    <row r="1" spans="1:6" ht="51" customHeight="1" x14ac:dyDescent="0.4">
      <c r="D1" s="135" t="s">
        <v>200</v>
      </c>
      <c r="E1" s="100"/>
    </row>
    <row r="2" spans="1:6" ht="51" customHeight="1" x14ac:dyDescent="0.4">
      <c r="A2" s="101"/>
      <c r="C2" s="98"/>
      <c r="D2" s="136"/>
      <c r="E2" s="100"/>
      <c r="F2" s="101"/>
    </row>
    <row r="3" spans="1:6" ht="20.100000000000001" customHeight="1" x14ac:dyDescent="0.4">
      <c r="A3" s="101"/>
      <c r="C3" s="137"/>
      <c r="D3" s="138"/>
      <c r="E3" s="100"/>
      <c r="F3" s="101"/>
    </row>
    <row r="4" spans="1:6" s="102" customFormat="1" ht="30" customHeight="1" x14ac:dyDescent="0.4">
      <c r="B4" s="103" t="s">
        <v>180</v>
      </c>
      <c r="D4" s="104"/>
      <c r="E4" s="105"/>
    </row>
    <row r="5" spans="1:6" ht="75" customHeight="1" x14ac:dyDescent="0.25">
      <c r="A5" s="106"/>
      <c r="C5" s="139" t="s">
        <v>186</v>
      </c>
      <c r="D5" s="139"/>
      <c r="E5" s="107"/>
      <c r="F5" s="106"/>
    </row>
    <row r="6" spans="1:6" ht="20.100000000000001" customHeight="1" x14ac:dyDescent="0.25">
      <c r="A6" s="106"/>
      <c r="C6" s="107"/>
      <c r="D6" s="107"/>
      <c r="E6" s="107"/>
      <c r="F6" s="106"/>
    </row>
    <row r="7" spans="1:6" s="102" customFormat="1" ht="30" customHeight="1" x14ac:dyDescent="0.4">
      <c r="B7" s="103" t="s">
        <v>181</v>
      </c>
      <c r="D7" s="108"/>
      <c r="E7" s="108"/>
    </row>
    <row r="8" spans="1:6" ht="65.25" customHeight="1" x14ac:dyDescent="0.25">
      <c r="A8" s="106"/>
      <c r="B8" s="109"/>
      <c r="C8" s="110">
        <f>+VLOOKUP($C$5,Data!$R$2:$T$19,3,FALSE)</f>
        <v>3</v>
      </c>
      <c r="D8" s="98"/>
      <c r="E8" s="109"/>
      <c r="F8" s="106"/>
    </row>
    <row r="9" spans="1:6" ht="20.100000000000001" customHeight="1" x14ac:dyDescent="0.25">
      <c r="A9" s="106"/>
      <c r="C9" s="107"/>
      <c r="D9" s="107"/>
      <c r="E9" s="107"/>
      <c r="F9" s="106"/>
    </row>
    <row r="10" spans="1:6" s="102" customFormat="1" ht="30" customHeight="1" x14ac:dyDescent="0.4">
      <c r="B10" s="103" t="s">
        <v>182</v>
      </c>
      <c r="D10" s="108"/>
      <c r="E10" s="108"/>
    </row>
    <row r="11" spans="1:6" ht="65.25" customHeight="1" x14ac:dyDescent="0.25">
      <c r="A11" s="106"/>
      <c r="B11" s="109"/>
      <c r="C11" s="110">
        <f>+VLOOKUP($C$5,Data!$R$2:$T$19,2,FALSE)</f>
        <v>3</v>
      </c>
      <c r="D11" s="98"/>
      <c r="E11" s="109"/>
      <c r="F11" s="106"/>
    </row>
    <row r="12" spans="1:6" ht="20.100000000000001" customHeight="1" x14ac:dyDescent="0.25">
      <c r="A12" s="106"/>
      <c r="C12" s="107"/>
      <c r="D12" s="107"/>
      <c r="E12" s="107"/>
      <c r="F12" s="106"/>
    </row>
    <row r="13" spans="1:6" ht="14.25" hidden="1" customHeight="1" x14ac:dyDescent="0.25">
      <c r="B13" s="98"/>
      <c r="C13" s="98"/>
      <c r="D13" s="98"/>
      <c r="E13" s="98"/>
    </row>
    <row r="14" spans="1:6" ht="14.25" hidden="1" customHeight="1" x14ac:dyDescent="0.25">
      <c r="B14" s="98"/>
      <c r="C14" s="98"/>
      <c r="D14" s="98"/>
      <c r="E14" s="98"/>
    </row>
    <row r="15" spans="1:6" ht="14.25" hidden="1" customHeight="1" x14ac:dyDescent="0.25">
      <c r="B15" s="98"/>
      <c r="C15" s="98"/>
      <c r="D15" s="98"/>
      <c r="E15" s="98"/>
    </row>
    <row r="16" spans="1:6" ht="14.25" hidden="1" customHeight="1" x14ac:dyDescent="0.25">
      <c r="B16" s="98"/>
      <c r="C16" s="98"/>
      <c r="D16" s="98"/>
      <c r="E16" s="98"/>
    </row>
    <row r="17" spans="2:5" ht="14.25" hidden="1" customHeight="1" x14ac:dyDescent="0.25">
      <c r="B17" s="98"/>
      <c r="C17" s="98"/>
      <c r="D17" s="98"/>
      <c r="E17" s="98"/>
    </row>
    <row r="18" spans="2:5" ht="14.25" hidden="1" customHeight="1" x14ac:dyDescent="0.25">
      <c r="B18" s="98"/>
      <c r="C18" s="98"/>
      <c r="D18" s="98"/>
      <c r="E18" s="98"/>
    </row>
    <row r="19" spans="2:5" ht="14.25" hidden="1" customHeight="1" x14ac:dyDescent="0.25">
      <c r="B19" s="98"/>
      <c r="C19" s="98"/>
      <c r="D19" s="98"/>
      <c r="E19" s="98"/>
    </row>
    <row r="20" spans="2:5" ht="14.25" hidden="1" customHeight="1" x14ac:dyDescent="0.25">
      <c r="B20" s="98"/>
      <c r="C20" s="98"/>
      <c r="D20" s="98"/>
      <c r="E20" s="98"/>
    </row>
    <row r="21" spans="2:5" ht="14.25" hidden="1" customHeight="1" x14ac:dyDescent="0.25">
      <c r="B21" s="98"/>
      <c r="C21" s="98"/>
      <c r="D21" s="98"/>
      <c r="E21" s="98"/>
    </row>
    <row r="22" spans="2:5" ht="14.25" hidden="1" customHeight="1" x14ac:dyDescent="0.25">
      <c r="B22" s="98"/>
      <c r="C22" s="98"/>
      <c r="D22" s="98"/>
      <c r="E22" s="98"/>
    </row>
    <row r="23" spans="2:5" ht="14.25" hidden="1" customHeight="1" x14ac:dyDescent="0.25">
      <c r="B23" s="98"/>
      <c r="C23" s="98"/>
      <c r="D23" s="98"/>
      <c r="E23" s="98"/>
    </row>
    <row r="24" spans="2:5" ht="14.25" hidden="1" customHeight="1" x14ac:dyDescent="0.25">
      <c r="B24" s="98"/>
      <c r="C24" s="98"/>
      <c r="D24" s="98"/>
      <c r="E24" s="98"/>
    </row>
    <row r="25" spans="2:5" ht="14.25" hidden="1" customHeight="1" x14ac:dyDescent="0.25">
      <c r="B25" s="98"/>
      <c r="C25" s="98"/>
      <c r="D25" s="98"/>
      <c r="E25" s="98"/>
    </row>
    <row r="26" spans="2:5" ht="14.25" hidden="1" customHeight="1" x14ac:dyDescent="0.25">
      <c r="B26" s="98"/>
      <c r="C26" s="98"/>
      <c r="D26" s="98"/>
      <c r="E26" s="98"/>
    </row>
    <row r="27" spans="2:5" ht="14.25" hidden="1" customHeight="1" x14ac:dyDescent="0.25">
      <c r="B27" s="98"/>
      <c r="C27" s="98"/>
      <c r="D27" s="98"/>
      <c r="E27" s="98"/>
    </row>
    <row r="28" spans="2:5" ht="14.25" hidden="1" customHeight="1" x14ac:dyDescent="0.25">
      <c r="B28" s="98"/>
      <c r="C28" s="98"/>
      <c r="D28" s="98"/>
      <c r="E28" s="98"/>
    </row>
    <row r="29" spans="2:5" ht="14.25" hidden="1" customHeight="1" x14ac:dyDescent="0.25">
      <c r="B29" s="98"/>
      <c r="C29" s="98"/>
      <c r="D29" s="98"/>
      <c r="E29" s="98"/>
    </row>
    <row r="30" spans="2:5" ht="14.25" hidden="1" customHeight="1" x14ac:dyDescent="0.25">
      <c r="B30" s="98"/>
      <c r="C30" s="98"/>
      <c r="D30" s="98"/>
      <c r="E30" s="98"/>
    </row>
    <row r="31" spans="2:5" ht="14.25" hidden="1" customHeight="1" x14ac:dyDescent="0.25">
      <c r="B31" s="98"/>
      <c r="C31" s="98"/>
      <c r="D31" s="98"/>
      <c r="E31" s="98"/>
    </row>
    <row r="32" spans="2:5" ht="14.25" hidden="1" customHeight="1" x14ac:dyDescent="0.25">
      <c r="B32" s="98"/>
      <c r="C32" s="98"/>
      <c r="D32" s="98"/>
      <c r="E32" s="98"/>
    </row>
    <row r="33" spans="2:5" ht="14.25" hidden="1" customHeight="1" x14ac:dyDescent="0.25">
      <c r="B33" s="98"/>
      <c r="C33" s="98"/>
      <c r="D33" s="98"/>
      <c r="E33" s="98"/>
    </row>
    <row r="34" spans="2:5" ht="14.25" hidden="1" customHeight="1" x14ac:dyDescent="0.25">
      <c r="B34" s="98"/>
      <c r="C34" s="98"/>
      <c r="D34" s="98"/>
      <c r="E34" s="98"/>
    </row>
    <row r="35" spans="2:5" ht="14.25" hidden="1" customHeight="1" x14ac:dyDescent="0.25">
      <c r="B35" s="98"/>
      <c r="C35" s="98"/>
      <c r="D35" s="98"/>
      <c r="E35" s="98"/>
    </row>
    <row r="36" spans="2:5" ht="14.25" hidden="1" customHeight="1" x14ac:dyDescent="0.25">
      <c r="B36" s="98"/>
      <c r="C36" s="98"/>
      <c r="D36" s="98"/>
      <c r="E36" s="98"/>
    </row>
    <row r="37" spans="2:5" ht="14.25" hidden="1" customHeight="1" x14ac:dyDescent="0.25">
      <c r="B37" s="98"/>
      <c r="C37" s="98"/>
      <c r="D37" s="98"/>
      <c r="E37" s="98"/>
    </row>
    <row r="38" spans="2:5" ht="14.25" hidden="1" customHeight="1" x14ac:dyDescent="0.25">
      <c r="B38" s="98"/>
      <c r="C38" s="98"/>
      <c r="D38" s="98"/>
      <c r="E38" s="98"/>
    </row>
    <row r="39" spans="2:5" ht="14.25" hidden="1" customHeight="1" x14ac:dyDescent="0.25">
      <c r="B39" s="98"/>
      <c r="C39" s="98"/>
      <c r="D39" s="98"/>
      <c r="E39" s="98"/>
    </row>
    <row r="40" spans="2:5" ht="14.25" hidden="1" customHeight="1" x14ac:dyDescent="0.25">
      <c r="B40" s="98"/>
      <c r="C40" s="98"/>
      <c r="D40" s="98"/>
      <c r="E40" s="98"/>
    </row>
    <row r="41" spans="2:5" ht="14.25" hidden="1" customHeight="1" x14ac:dyDescent="0.25">
      <c r="B41" s="98"/>
      <c r="C41" s="98"/>
      <c r="D41" s="98"/>
      <c r="E41" s="98"/>
    </row>
    <row r="42" spans="2:5" ht="14.25" hidden="1" customHeight="1" x14ac:dyDescent="0.25">
      <c r="B42" s="98"/>
      <c r="C42" s="98"/>
      <c r="D42" s="98"/>
      <c r="E42" s="98"/>
    </row>
    <row r="43" spans="2:5" ht="14.25" hidden="1" customHeight="1" x14ac:dyDescent="0.25">
      <c r="B43" s="98"/>
      <c r="C43" s="98"/>
      <c r="D43" s="98"/>
      <c r="E43" s="98"/>
    </row>
    <row r="44" spans="2:5" ht="14.25" hidden="1" customHeight="1" x14ac:dyDescent="0.25">
      <c r="B44" s="98"/>
      <c r="C44" s="98"/>
      <c r="D44" s="98"/>
      <c r="E44" s="98"/>
    </row>
    <row r="45" spans="2:5" ht="14.25" hidden="1" customHeight="1" x14ac:dyDescent="0.25">
      <c r="B45" s="98"/>
      <c r="C45" s="98"/>
      <c r="D45" s="98"/>
      <c r="E45" s="98"/>
    </row>
    <row r="46" spans="2:5" ht="14.25" hidden="1" customHeight="1" x14ac:dyDescent="0.25">
      <c r="B46" s="98"/>
      <c r="C46" s="98"/>
      <c r="D46" s="98"/>
      <c r="E46" s="98"/>
    </row>
    <row r="47" spans="2:5" ht="14.25" hidden="1" customHeight="1" x14ac:dyDescent="0.25">
      <c r="B47" s="98"/>
      <c r="C47" s="98"/>
      <c r="D47" s="98"/>
      <c r="E47" s="98"/>
    </row>
    <row r="48" spans="2:5" ht="14.25" hidden="1" customHeight="1" x14ac:dyDescent="0.25">
      <c r="B48" s="98"/>
      <c r="C48" s="98"/>
      <c r="D48" s="98"/>
      <c r="E48" s="98"/>
    </row>
    <row r="49" spans="2:5" ht="14.25" hidden="1" customHeight="1" x14ac:dyDescent="0.25">
      <c r="B49" s="98"/>
      <c r="C49" s="98"/>
      <c r="D49" s="98"/>
      <c r="E49" s="98"/>
    </row>
    <row r="50" spans="2:5" ht="14.25" hidden="1" customHeight="1" x14ac:dyDescent="0.25">
      <c r="B50" s="98"/>
      <c r="C50" s="98"/>
      <c r="D50" s="98"/>
      <c r="E50" s="98"/>
    </row>
    <row r="51" spans="2:5" ht="14.25" hidden="1" customHeight="1" x14ac:dyDescent="0.25">
      <c r="B51" s="98"/>
      <c r="C51" s="98"/>
      <c r="D51" s="98"/>
      <c r="E51" s="98"/>
    </row>
    <row r="52" spans="2:5" ht="14.25" hidden="1" customHeight="1" x14ac:dyDescent="0.25">
      <c r="B52" s="98"/>
      <c r="C52" s="98"/>
      <c r="D52" s="98"/>
      <c r="E52" s="98"/>
    </row>
    <row r="53" spans="2:5" ht="14.25" hidden="1" customHeight="1" x14ac:dyDescent="0.25">
      <c r="B53" s="98"/>
      <c r="C53" s="98"/>
      <c r="D53" s="98"/>
      <c r="E53" s="98"/>
    </row>
    <row r="54" spans="2:5" ht="14.25" hidden="1" customHeight="1" x14ac:dyDescent="0.25">
      <c r="B54" s="98"/>
      <c r="C54" s="98"/>
      <c r="D54" s="98"/>
      <c r="E54" s="98"/>
    </row>
    <row r="55" spans="2:5" ht="14.25" hidden="1" customHeight="1" x14ac:dyDescent="0.25">
      <c r="B55" s="98"/>
      <c r="C55" s="98"/>
      <c r="D55" s="98"/>
      <c r="E55" s="98"/>
    </row>
    <row r="56" spans="2:5" ht="14.25" hidden="1" customHeight="1" x14ac:dyDescent="0.25">
      <c r="B56" s="98"/>
      <c r="C56" s="98"/>
      <c r="D56" s="98"/>
      <c r="E56" s="98"/>
    </row>
    <row r="57" spans="2:5" ht="14.25" hidden="1" customHeight="1" x14ac:dyDescent="0.25">
      <c r="B57" s="98"/>
      <c r="C57" s="98"/>
      <c r="D57" s="98"/>
      <c r="E57" s="98"/>
    </row>
    <row r="58" spans="2:5" ht="14.25" hidden="1" customHeight="1" x14ac:dyDescent="0.25">
      <c r="B58" s="98"/>
      <c r="C58" s="98"/>
      <c r="D58" s="98"/>
      <c r="E58" s="98"/>
    </row>
    <row r="59" spans="2:5" ht="14.25" hidden="1" customHeight="1" x14ac:dyDescent="0.25">
      <c r="B59" s="98"/>
      <c r="C59" s="98"/>
      <c r="D59" s="98"/>
      <c r="E59" s="98"/>
    </row>
    <row r="60" spans="2:5" ht="14.25" hidden="1" customHeight="1" x14ac:dyDescent="0.25">
      <c r="B60" s="98"/>
      <c r="C60" s="98"/>
      <c r="D60" s="98"/>
      <c r="E60" s="98"/>
    </row>
    <row r="61" spans="2:5" ht="14.25" hidden="1" customHeight="1" x14ac:dyDescent="0.25">
      <c r="B61" s="98"/>
      <c r="C61" s="98"/>
      <c r="D61" s="98"/>
      <c r="E61" s="98"/>
    </row>
  </sheetData>
  <sheetProtection password="E834" sheet="1" objects="1" scenarios="1" selectLockedCells="1"/>
  <mergeCells count="3">
    <mergeCell ref="D1:D2"/>
    <mergeCell ref="C3:D3"/>
    <mergeCell ref="C5:D5"/>
  </mergeCells>
  <printOptions horizontalCentered="1"/>
  <pageMargins left="0.23622047244094491" right="0.23622047244094491" top="1.1811023622047245" bottom="0" header="0.31496062992125984" footer="0.19685039370078741"/>
  <pageSetup paperSize="9" orientation="landscape" r:id="rId1"/>
  <headerFooter>
    <oddHeader>&amp;R&amp;"-,Bold"&amp;12&amp;P</oddHead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[1]Data!#REF!</xm:f>
          </x14:formula1>
          <xm:sqref>D4</xm:sqref>
        </x14:dataValidation>
        <x14:dataValidation type="list" allowBlank="1" showInputMessage="1" showErrorMessage="1">
          <x14:formula1>
            <xm:f>Data!$R$2:$R$19</xm:f>
          </x14:formula1>
          <xm:sqref>C5:D5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sheetPr>
  <dimension ref="A1:BM97"/>
  <sheetViews>
    <sheetView showGridLines="0" view="pageBreakPreview" topLeftCell="A4" zoomScale="60" zoomScaleNormal="75" workbookViewId="0">
      <selection activeCell="AO30" sqref="AO30"/>
    </sheetView>
  </sheetViews>
  <sheetFormatPr defaultColWidth="9.140625" defaultRowHeight="15" customHeight="1" x14ac:dyDescent="0.25"/>
  <cols>
    <col min="1" max="1" width="5.7109375" style="5" customWidth="1"/>
    <col min="2" max="16" width="12.7109375" style="5" customWidth="1"/>
    <col min="17" max="18" width="4.140625" style="5" customWidth="1"/>
    <col min="19" max="36" width="4.140625" style="29" customWidth="1"/>
    <col min="37" max="38" width="9.140625" style="29" customWidth="1"/>
    <col min="39" max="40" width="14.7109375" style="29" customWidth="1"/>
    <col min="41" max="41" width="58.7109375" style="29" bestFit="1" customWidth="1"/>
    <col min="42" max="42" width="24.85546875" style="29" customWidth="1"/>
    <col min="43" max="56" width="12.7109375" style="29" customWidth="1"/>
    <col min="57" max="58" width="26.7109375" style="29" customWidth="1"/>
    <col min="59" max="61" width="12.7109375" style="29" customWidth="1"/>
    <col min="62" max="16384" width="9.140625" style="29"/>
  </cols>
  <sheetData>
    <row r="1" spans="1:65" ht="36.75" customHeight="1" x14ac:dyDescent="0.25"/>
    <row r="2" spans="1:65" s="31" customFormat="1" ht="50.1" customHeight="1" x14ac:dyDescent="0.55000000000000004">
      <c r="A2" s="30"/>
      <c r="B2" s="156" t="str">
        <f>+AR21</f>
        <v>Solvency</v>
      </c>
      <c r="C2" s="157"/>
      <c r="D2" s="157"/>
      <c r="E2" s="157"/>
      <c r="F2" s="157"/>
      <c r="G2" s="157"/>
      <c r="H2" s="157"/>
      <c r="I2" s="157"/>
      <c r="J2" s="157"/>
      <c r="K2" s="157"/>
      <c r="L2" s="157"/>
      <c r="M2" s="157"/>
      <c r="N2" s="157"/>
      <c r="O2" s="158"/>
      <c r="P2" s="159"/>
      <c r="Q2" s="30"/>
      <c r="R2" s="30"/>
    </row>
    <row r="3" spans="1:65" s="32" customFormat="1" ht="60" customHeight="1" x14ac:dyDescent="0.4">
      <c r="B3" s="160" t="str">
        <f>+"KRI   -   "&amp;Start!C11&amp;":   "&amp;AO21</f>
        <v>KRI   -   3:   CET1 ratio (was T1 excluding hybrids until Q4 2013)</v>
      </c>
      <c r="C3" s="161"/>
      <c r="D3" s="161"/>
      <c r="E3" s="161"/>
      <c r="F3" s="161"/>
      <c r="G3" s="161"/>
      <c r="H3" s="161"/>
      <c r="I3" s="161"/>
      <c r="J3" s="161"/>
      <c r="K3" s="161"/>
      <c r="L3" s="161"/>
      <c r="M3" s="161"/>
      <c r="N3" s="161"/>
      <c r="O3" s="161"/>
      <c r="P3" s="162"/>
    </row>
    <row r="4" spans="1:65" ht="45" customHeight="1" x14ac:dyDescent="0.25">
      <c r="B4" s="163" t="s">
        <v>183</v>
      </c>
      <c r="C4" s="163"/>
      <c r="D4" s="163"/>
      <c r="E4" s="163"/>
      <c r="F4" s="163"/>
      <c r="G4" s="163"/>
      <c r="H4" s="163"/>
      <c r="I4" s="163"/>
      <c r="J4" s="163"/>
      <c r="K4" s="163"/>
      <c r="L4" s="163"/>
      <c r="M4" s="163"/>
      <c r="N4" s="163"/>
      <c r="O4" s="163"/>
      <c r="P4" s="163"/>
    </row>
    <row r="5" spans="1:65" s="34" customFormat="1" ht="39.950000000000003" customHeight="1" x14ac:dyDescent="0.3">
      <c r="A5" s="3"/>
      <c r="B5" s="150" t="s">
        <v>154</v>
      </c>
      <c r="C5" s="151"/>
      <c r="D5" s="151"/>
      <c r="E5" s="151"/>
      <c r="F5" s="151"/>
      <c r="G5" s="151"/>
      <c r="H5" s="152"/>
      <c r="I5" s="33"/>
      <c r="J5" s="150" t="s">
        <v>155</v>
      </c>
      <c r="K5" s="151"/>
      <c r="L5" s="151"/>
      <c r="M5" s="151"/>
      <c r="N5" s="151"/>
      <c r="O5" s="151"/>
      <c r="P5" s="152"/>
      <c r="Q5" s="3"/>
      <c r="R5" s="3"/>
    </row>
    <row r="6" spans="1:65" ht="380.1" customHeight="1" x14ac:dyDescent="0.25">
      <c r="B6" s="153"/>
      <c r="C6" s="154"/>
      <c r="D6" s="154"/>
      <c r="E6" s="154"/>
      <c r="F6" s="154"/>
      <c r="G6" s="154"/>
      <c r="H6" s="155"/>
      <c r="I6" s="35"/>
      <c r="J6" s="153"/>
      <c r="K6" s="154"/>
      <c r="L6" s="154"/>
      <c r="M6" s="154"/>
      <c r="N6" s="154"/>
      <c r="O6" s="154"/>
      <c r="P6" s="155"/>
    </row>
    <row r="7" spans="1:65" ht="50.1" customHeight="1" x14ac:dyDescent="0.25">
      <c r="B7" s="144" t="s">
        <v>156</v>
      </c>
      <c r="C7" s="145"/>
      <c r="D7" s="145"/>
      <c r="E7" s="145"/>
      <c r="F7" s="145"/>
      <c r="G7" s="145"/>
      <c r="H7" s="146"/>
      <c r="I7" s="36"/>
      <c r="J7" s="144" t="s">
        <v>157</v>
      </c>
      <c r="K7" s="145"/>
      <c r="L7" s="145"/>
      <c r="M7" s="145"/>
      <c r="N7" s="145"/>
      <c r="O7" s="145"/>
      <c r="P7" s="146"/>
    </row>
    <row r="8" spans="1:65" ht="30" customHeight="1" x14ac:dyDescent="0.25">
      <c r="B8" s="37"/>
      <c r="C8" s="37"/>
      <c r="D8" s="37"/>
      <c r="E8" s="37"/>
      <c r="F8" s="37"/>
      <c r="G8" s="37"/>
      <c r="H8" s="37"/>
      <c r="I8" s="37"/>
      <c r="J8" s="37"/>
      <c r="K8" s="37"/>
      <c r="L8" s="37"/>
      <c r="M8" s="37"/>
      <c r="N8" s="37"/>
      <c r="O8" s="38"/>
      <c r="P8" s="37"/>
    </row>
    <row r="9" spans="1:65" s="34" customFormat="1" ht="39.950000000000003" customHeight="1" x14ac:dyDescent="0.3">
      <c r="A9" s="3"/>
      <c r="B9" s="150" t="s">
        <v>202</v>
      </c>
      <c r="C9" s="151"/>
      <c r="D9" s="151"/>
      <c r="E9" s="151"/>
      <c r="F9" s="151"/>
      <c r="G9" s="151"/>
      <c r="H9" s="152"/>
      <c r="I9" s="33"/>
      <c r="J9" s="150" t="s">
        <v>158</v>
      </c>
      <c r="K9" s="151"/>
      <c r="L9" s="151"/>
      <c r="M9" s="151"/>
      <c r="N9" s="151"/>
      <c r="O9" s="151"/>
      <c r="P9" s="152"/>
      <c r="Q9" s="3"/>
      <c r="R9" s="3"/>
    </row>
    <row r="10" spans="1:65" ht="380.1" customHeight="1" x14ac:dyDescent="0.25">
      <c r="B10" s="153"/>
      <c r="C10" s="154"/>
      <c r="D10" s="154"/>
      <c r="E10" s="154"/>
      <c r="F10" s="154"/>
      <c r="G10" s="154"/>
      <c r="H10" s="155"/>
      <c r="I10" s="35"/>
      <c r="J10" s="153"/>
      <c r="K10" s="154"/>
      <c r="L10" s="154"/>
      <c r="M10" s="154"/>
      <c r="N10" s="154"/>
      <c r="O10" s="154"/>
      <c r="P10" s="155"/>
    </row>
    <row r="11" spans="1:65" ht="50.1" customHeight="1" x14ac:dyDescent="0.25">
      <c r="B11" s="141" t="s">
        <v>159</v>
      </c>
      <c r="C11" s="142"/>
      <c r="D11" s="142"/>
      <c r="E11" s="142"/>
      <c r="F11" s="142"/>
      <c r="G11" s="142"/>
      <c r="H11" s="143"/>
      <c r="I11" s="36"/>
      <c r="J11" s="144" t="s">
        <v>201</v>
      </c>
      <c r="K11" s="145"/>
      <c r="L11" s="145"/>
      <c r="M11" s="145"/>
      <c r="N11" s="145"/>
      <c r="O11" s="145"/>
      <c r="P11" s="146"/>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row>
    <row r="12" spans="1:65" ht="27.95" customHeight="1" x14ac:dyDescent="0.25">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row>
    <row r="13" spans="1:65" ht="27.95" customHeight="1" x14ac:dyDescent="0.25">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row>
    <row r="14" spans="1:65" s="41" customFormat="1" ht="30" customHeight="1" x14ac:dyDescent="0.35">
      <c r="A14" s="40"/>
      <c r="B14" s="147" t="s">
        <v>1</v>
      </c>
      <c r="C14" s="148"/>
      <c r="D14" s="149"/>
      <c r="E14" s="148" t="s">
        <v>160</v>
      </c>
      <c r="F14" s="148"/>
      <c r="G14" s="148"/>
      <c r="H14" s="147" t="s">
        <v>161</v>
      </c>
      <c r="I14" s="148"/>
      <c r="J14" s="148"/>
      <c r="K14" s="147" t="s">
        <v>162</v>
      </c>
      <c r="L14" s="148"/>
      <c r="M14" s="149"/>
      <c r="N14" s="148" t="s">
        <v>163</v>
      </c>
      <c r="O14" s="148"/>
      <c r="P14" s="149"/>
      <c r="Q14" s="40"/>
      <c r="R14" s="40"/>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row>
    <row r="15" spans="1:65" ht="12" customHeight="1" x14ac:dyDescent="0.25">
      <c r="B15" s="43"/>
      <c r="C15" s="44"/>
      <c r="D15" s="45"/>
      <c r="E15" s="44"/>
      <c r="F15" s="44"/>
      <c r="G15" s="44"/>
      <c r="H15" s="46"/>
      <c r="I15" s="47"/>
      <c r="J15" s="48"/>
      <c r="K15" s="46"/>
      <c r="L15" s="47"/>
      <c r="M15" s="49"/>
      <c r="N15" s="48"/>
      <c r="O15" s="47"/>
      <c r="P15" s="49"/>
      <c r="AC15" s="39"/>
      <c r="AD15" s="39"/>
      <c r="AE15" s="39"/>
      <c r="AF15" s="39"/>
      <c r="AG15" s="39"/>
      <c r="AH15" s="39"/>
      <c r="AI15" s="39"/>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L15" s="39"/>
      <c r="BM15" s="39"/>
    </row>
    <row r="16" spans="1:65" s="59" customFormat="1" ht="24" customHeight="1" x14ac:dyDescent="0.25">
      <c r="A16" s="51"/>
      <c r="B16" s="52"/>
      <c r="C16" s="53">
        <f>AM25</f>
        <v>40148</v>
      </c>
      <c r="D16" s="54"/>
      <c r="E16" s="55"/>
      <c r="F16" s="56">
        <f>AT25</f>
        <v>8.9513875300000004E-2</v>
      </c>
      <c r="G16" s="56"/>
      <c r="H16" s="57"/>
      <c r="I16" s="56">
        <f>AQ25</f>
        <v>7.1403312999999996E-2</v>
      </c>
      <c r="J16" s="56"/>
      <c r="K16" s="57"/>
      <c r="L16" s="56">
        <f>AR25</f>
        <v>8.6058393100000005E-2</v>
      </c>
      <c r="M16" s="58"/>
      <c r="N16" s="56"/>
      <c r="O16" s="56">
        <f>AU25</f>
        <v>0.10704928480000001</v>
      </c>
      <c r="P16" s="54"/>
      <c r="Q16" s="51"/>
      <c r="R16" s="51"/>
      <c r="AC16" s="60"/>
      <c r="AD16" s="60"/>
      <c r="AE16" s="60"/>
      <c r="AF16" s="60"/>
      <c r="AG16" s="60"/>
      <c r="AH16" s="60"/>
      <c r="AI16" s="60"/>
      <c r="AJ16" s="61"/>
      <c r="AK16" s="61"/>
      <c r="AL16" s="61"/>
      <c r="AM16" s="61"/>
      <c r="AN16" s="61"/>
      <c r="AO16" s="61"/>
      <c r="AP16" s="61"/>
      <c r="AQ16" s="61"/>
      <c r="AR16" s="61"/>
      <c r="AS16" s="61"/>
      <c r="AT16" s="61"/>
      <c r="AU16" s="61"/>
      <c r="AV16" s="61"/>
      <c r="AW16" s="61"/>
      <c r="AX16" s="61"/>
      <c r="AY16" s="61"/>
      <c r="AZ16" s="61"/>
      <c r="BA16" s="61"/>
      <c r="BB16" s="61"/>
      <c r="BC16" s="61"/>
      <c r="BD16" s="61"/>
      <c r="BE16" s="61"/>
      <c r="BF16" s="61"/>
      <c r="BG16" s="61"/>
      <c r="BH16" s="61"/>
      <c r="BI16" s="61"/>
      <c r="BJ16" s="61"/>
      <c r="BL16" s="60"/>
      <c r="BM16" s="60"/>
    </row>
    <row r="17" spans="1:65" s="59" customFormat="1" ht="24" customHeight="1" x14ac:dyDescent="0.25">
      <c r="A17" s="51"/>
      <c r="B17" s="52"/>
      <c r="C17" s="53">
        <f t="shared" ref="C17:C24" si="0">AM26</f>
        <v>40238</v>
      </c>
      <c r="D17" s="54"/>
      <c r="E17" s="55"/>
      <c r="F17" s="56">
        <f t="shared" ref="F17:F24" si="1">AT26</f>
        <v>9.0286693700000004E-2</v>
      </c>
      <c r="G17" s="56"/>
      <c r="H17" s="57"/>
      <c r="I17" s="56">
        <f t="shared" ref="I17:I24" si="2">AQ26</f>
        <v>7.3341878200000002E-2</v>
      </c>
      <c r="J17" s="56"/>
      <c r="K17" s="57"/>
      <c r="L17" s="56">
        <f t="shared" ref="L17:L24" si="3">AR26</f>
        <v>8.45549206E-2</v>
      </c>
      <c r="M17" s="58"/>
      <c r="N17" s="56"/>
      <c r="O17" s="56">
        <f t="shared" ref="O17:O24" si="4">AU26</f>
        <v>0.1077065125</v>
      </c>
      <c r="P17" s="54"/>
      <c r="Q17" s="51"/>
      <c r="R17" s="51"/>
      <c r="Y17" s="60"/>
      <c r="Z17" s="60"/>
      <c r="AA17" s="60"/>
      <c r="AB17" s="60"/>
      <c r="AC17" s="60"/>
      <c r="AD17" s="60"/>
      <c r="AE17" s="60"/>
      <c r="AF17" s="60"/>
      <c r="AG17" s="60"/>
      <c r="AH17" s="60"/>
      <c r="AI17" s="60"/>
      <c r="AJ17" s="62"/>
      <c r="AK17" s="62"/>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0"/>
      <c r="BL17" s="60"/>
      <c r="BM17" s="60"/>
    </row>
    <row r="18" spans="1:65" s="59" customFormat="1" ht="24" customHeight="1" x14ac:dyDescent="0.25">
      <c r="A18" s="51"/>
      <c r="B18" s="64"/>
      <c r="C18" s="53">
        <f t="shared" si="0"/>
        <v>40330</v>
      </c>
      <c r="D18" s="54"/>
      <c r="E18" s="55"/>
      <c r="F18" s="56">
        <f t="shared" si="1"/>
        <v>9.2043327300000005E-2</v>
      </c>
      <c r="G18" s="56"/>
      <c r="H18" s="57"/>
      <c r="I18" s="56">
        <f t="shared" si="2"/>
        <v>7.2096305700000002E-2</v>
      </c>
      <c r="J18" s="56"/>
      <c r="K18" s="57"/>
      <c r="L18" s="56">
        <f t="shared" si="3"/>
        <v>8.6368065499999994E-2</v>
      </c>
      <c r="M18" s="58"/>
      <c r="N18" s="56"/>
      <c r="O18" s="56">
        <f t="shared" si="4"/>
        <v>0.1059700123</v>
      </c>
      <c r="P18" s="54"/>
      <c r="Q18" s="51"/>
      <c r="R18" s="51"/>
      <c r="Y18" s="60"/>
      <c r="Z18" s="60"/>
      <c r="AA18" s="60"/>
      <c r="AB18" s="60"/>
      <c r="AC18" s="60"/>
      <c r="AD18" s="60"/>
      <c r="AE18" s="60"/>
      <c r="AF18" s="60"/>
      <c r="AG18" s="60"/>
      <c r="AH18" s="60"/>
      <c r="AI18" s="60"/>
      <c r="AJ18" s="62"/>
      <c r="AK18" s="62"/>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0"/>
      <c r="BL18" s="60"/>
      <c r="BM18" s="60"/>
    </row>
    <row r="19" spans="1:65" s="59" customFormat="1" ht="24" customHeight="1" x14ac:dyDescent="0.25">
      <c r="A19" s="51"/>
      <c r="B19" s="52"/>
      <c r="C19" s="53">
        <f t="shared" si="0"/>
        <v>40422</v>
      </c>
      <c r="D19" s="54"/>
      <c r="E19" s="55"/>
      <c r="F19" s="56">
        <f t="shared" si="1"/>
        <v>9.3371505499999993E-2</v>
      </c>
      <c r="G19" s="56"/>
      <c r="H19" s="57"/>
      <c r="I19" s="56">
        <f t="shared" si="2"/>
        <v>7.3926678600000004E-2</v>
      </c>
      <c r="J19" s="56"/>
      <c r="K19" s="57"/>
      <c r="L19" s="56">
        <f t="shared" si="3"/>
        <v>9.2727426799999998E-2</v>
      </c>
      <c r="M19" s="58"/>
      <c r="N19" s="56"/>
      <c r="O19" s="56">
        <f t="shared" si="4"/>
        <v>0.1108475255</v>
      </c>
      <c r="P19" s="54"/>
      <c r="Q19" s="51"/>
      <c r="R19" s="51"/>
      <c r="Y19" s="60"/>
      <c r="Z19" s="60"/>
      <c r="AA19" s="60"/>
      <c r="AB19" s="60"/>
      <c r="AC19" s="60"/>
      <c r="AD19" s="60"/>
      <c r="AE19" s="60"/>
      <c r="AF19" s="60"/>
      <c r="AG19" s="60"/>
      <c r="AH19" s="60"/>
      <c r="AI19" s="60"/>
      <c r="AJ19" s="62"/>
      <c r="AK19" s="62"/>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0"/>
      <c r="BL19" s="60"/>
      <c r="BM19" s="60"/>
    </row>
    <row r="20" spans="1:65" s="59" customFormat="1" ht="24" customHeight="1" x14ac:dyDescent="0.25">
      <c r="A20" s="51"/>
      <c r="B20" s="52"/>
      <c r="C20" s="53">
        <f t="shared" si="0"/>
        <v>40513</v>
      </c>
      <c r="D20" s="54"/>
      <c r="E20" s="55"/>
      <c r="F20" s="56">
        <f t="shared" si="1"/>
        <v>8.9905681099999996E-2</v>
      </c>
      <c r="G20" s="56"/>
      <c r="H20" s="57"/>
      <c r="I20" s="56">
        <f t="shared" si="2"/>
        <v>7.7031475599999996E-2</v>
      </c>
      <c r="J20" s="56"/>
      <c r="K20" s="57"/>
      <c r="L20" s="56">
        <f t="shared" si="3"/>
        <v>8.5050014899999998E-2</v>
      </c>
      <c r="M20" s="58"/>
      <c r="N20" s="56"/>
      <c r="O20" s="56">
        <f t="shared" si="4"/>
        <v>0.1038157245</v>
      </c>
      <c r="P20" s="54"/>
      <c r="Q20" s="51"/>
      <c r="R20" s="51"/>
      <c r="Y20" s="60"/>
      <c r="Z20" s="60"/>
      <c r="AA20" s="60"/>
      <c r="AB20" s="60"/>
      <c r="AC20" s="60"/>
      <c r="AD20" s="60"/>
      <c r="AE20" s="60"/>
      <c r="AF20" s="60"/>
      <c r="AG20" s="60"/>
      <c r="AH20" s="60"/>
      <c r="AI20" s="60"/>
      <c r="AJ20" s="62"/>
      <c r="AK20" s="62"/>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0"/>
      <c r="BL20" s="60"/>
      <c r="BM20" s="60"/>
    </row>
    <row r="21" spans="1:65" s="59" customFormat="1" ht="24" customHeight="1" x14ac:dyDescent="0.25">
      <c r="A21" s="51"/>
      <c r="B21" s="52"/>
      <c r="C21" s="53">
        <f t="shared" si="0"/>
        <v>40603</v>
      </c>
      <c r="D21" s="54"/>
      <c r="E21" s="55"/>
      <c r="F21" s="56">
        <f t="shared" si="1"/>
        <v>9.3067360099999996E-2</v>
      </c>
      <c r="G21" s="56"/>
      <c r="H21" s="57"/>
      <c r="I21" s="56">
        <f t="shared" si="2"/>
        <v>8.1618936399999995E-2</v>
      </c>
      <c r="J21" s="56"/>
      <c r="K21" s="57"/>
      <c r="L21" s="56">
        <f t="shared" si="3"/>
        <v>9.0452761000000007E-2</v>
      </c>
      <c r="M21" s="58"/>
      <c r="N21" s="56"/>
      <c r="O21" s="56">
        <f t="shared" si="4"/>
        <v>0.1089266882</v>
      </c>
      <c r="P21" s="54"/>
      <c r="Q21" s="51"/>
      <c r="R21" s="51"/>
      <c r="Y21" s="60"/>
      <c r="Z21" s="60"/>
      <c r="AA21" s="60"/>
      <c r="AB21" s="60"/>
      <c r="AC21" s="60"/>
      <c r="AD21" s="60"/>
      <c r="AE21" s="60"/>
      <c r="AF21" s="60"/>
      <c r="AG21" s="60"/>
      <c r="AH21" s="60"/>
      <c r="AI21" s="60"/>
      <c r="AJ21" s="62"/>
      <c r="AK21" s="62"/>
      <c r="AL21" s="63"/>
      <c r="AM21" s="63">
        <f>+Start!C11</f>
        <v>3</v>
      </c>
      <c r="AN21" s="62"/>
      <c r="AO21" s="63" t="str">
        <f>VLOOKUP($AM$21*1,List!$D$3:$E$55,2,FALSE)</f>
        <v>CET1 ratio (was T1 excluding hybrids until Q4 2013)</v>
      </c>
      <c r="AP21" s="65">
        <f>VLOOKUP($AM$21*1,List!$D$3:$J$55,7,FALSE)</f>
        <v>0</v>
      </c>
      <c r="AQ21" s="66">
        <f>VLOOKUP($AM$21*1,List!$D$3:$K$55,8,FALSE)</f>
        <v>0</v>
      </c>
      <c r="AR21" s="66" t="str">
        <f>VLOOKUP($AM$21*1,List!$D$3:$L$55,9,FALSE)</f>
        <v>Solvency</v>
      </c>
      <c r="AS21" s="63"/>
      <c r="AT21" s="63"/>
      <c r="AU21" s="63"/>
      <c r="AV21" s="63"/>
      <c r="AW21" s="63"/>
      <c r="AX21" s="63"/>
      <c r="AY21" s="63"/>
      <c r="AZ21" s="63"/>
      <c r="BA21" s="63"/>
      <c r="BB21" s="63"/>
      <c r="BC21" s="63"/>
      <c r="BD21" s="63"/>
      <c r="BE21" s="63"/>
      <c r="BF21" s="63"/>
      <c r="BG21" s="63"/>
      <c r="BH21" s="63"/>
      <c r="BI21" s="63"/>
      <c r="BJ21" s="63"/>
      <c r="BK21" s="60"/>
      <c r="BL21" s="60"/>
      <c r="BM21" s="60"/>
    </row>
    <row r="22" spans="1:65" s="59" customFormat="1" ht="24" customHeight="1" x14ac:dyDescent="0.25">
      <c r="A22" s="51"/>
      <c r="B22" s="52"/>
      <c r="C22" s="53">
        <f t="shared" si="0"/>
        <v>40695</v>
      </c>
      <c r="D22" s="54"/>
      <c r="E22" s="55"/>
      <c r="F22" s="56">
        <f t="shared" si="1"/>
        <v>9.3129119799999993E-2</v>
      </c>
      <c r="G22" s="56"/>
      <c r="H22" s="57"/>
      <c r="I22" s="56">
        <f t="shared" si="2"/>
        <v>7.8805795100000006E-2</v>
      </c>
      <c r="J22" s="56"/>
      <c r="K22" s="57"/>
      <c r="L22" s="56">
        <f t="shared" si="3"/>
        <v>9.3474511400000002E-2</v>
      </c>
      <c r="M22" s="58"/>
      <c r="N22" s="56"/>
      <c r="O22" s="56">
        <f t="shared" si="4"/>
        <v>0.1034549595</v>
      </c>
      <c r="P22" s="54"/>
      <c r="Q22" s="51"/>
      <c r="R22" s="51"/>
      <c r="Y22" s="60"/>
      <c r="Z22" s="60"/>
      <c r="AA22" s="60"/>
      <c r="AB22" s="60"/>
      <c r="AC22" s="60"/>
      <c r="AD22" s="60"/>
      <c r="AE22" s="60"/>
      <c r="AF22" s="60"/>
      <c r="AG22" s="60"/>
      <c r="AH22" s="60"/>
      <c r="AI22" s="60"/>
      <c r="AJ22" s="62"/>
      <c r="AK22" s="62"/>
      <c r="AL22" s="63"/>
      <c r="AM22" s="63"/>
      <c r="AN22" s="63"/>
      <c r="AO22" s="63"/>
      <c r="AP22" s="63"/>
      <c r="AQ22" s="63"/>
      <c r="AR22" s="63"/>
      <c r="AS22" s="63"/>
      <c r="AT22" s="63"/>
      <c r="AU22" s="63"/>
      <c r="AV22" s="63"/>
      <c r="AW22" s="63"/>
      <c r="AX22" s="63"/>
      <c r="AY22" s="63"/>
      <c r="AZ22" s="63"/>
      <c r="BA22" s="63"/>
      <c r="BB22" s="63"/>
      <c r="BC22" s="63"/>
      <c r="BD22" s="63"/>
      <c r="BE22" s="63"/>
      <c r="BF22" s="63"/>
      <c r="BG22" s="63"/>
      <c r="BH22" s="63"/>
      <c r="BI22" s="63"/>
      <c r="BJ22" s="63"/>
      <c r="BK22" s="60"/>
      <c r="BL22" s="60"/>
      <c r="BM22" s="60"/>
    </row>
    <row r="23" spans="1:65" s="59" customFormat="1" ht="24" customHeight="1" x14ac:dyDescent="0.25">
      <c r="A23" s="51"/>
      <c r="B23" s="52"/>
      <c r="C23" s="53">
        <f t="shared" si="0"/>
        <v>40787</v>
      </c>
      <c r="D23" s="54"/>
      <c r="E23" s="55"/>
      <c r="F23" s="56">
        <f t="shared" si="1"/>
        <v>9.4140386899999998E-2</v>
      </c>
      <c r="G23" s="56"/>
      <c r="H23" s="57"/>
      <c r="I23" s="56">
        <f t="shared" si="2"/>
        <v>7.9693018599999998E-2</v>
      </c>
      <c r="J23" s="56"/>
      <c r="K23" s="57"/>
      <c r="L23" s="56">
        <f t="shared" si="3"/>
        <v>9.3806124699999993E-2</v>
      </c>
      <c r="M23" s="58"/>
      <c r="N23" s="56"/>
      <c r="O23" s="56">
        <f t="shared" si="4"/>
        <v>0.10564082230000001</v>
      </c>
      <c r="P23" s="54"/>
      <c r="Q23" s="51"/>
      <c r="R23" s="51"/>
      <c r="Y23" s="60"/>
      <c r="Z23" s="60"/>
      <c r="AA23" s="60"/>
      <c r="AB23" s="60"/>
      <c r="AC23" s="60"/>
      <c r="AD23" s="60"/>
      <c r="AE23" s="60"/>
      <c r="AF23" s="60"/>
      <c r="AG23" s="60"/>
      <c r="AH23" s="60"/>
      <c r="AI23" s="60"/>
      <c r="AJ23" s="62"/>
      <c r="AK23" s="62"/>
      <c r="AL23" s="63"/>
      <c r="AM23" s="63"/>
      <c r="AN23" s="63"/>
      <c r="AO23" s="63"/>
      <c r="AP23" s="67">
        <v>5</v>
      </c>
      <c r="AQ23" s="67">
        <v>6</v>
      </c>
      <c r="AR23" s="67">
        <v>7</v>
      </c>
      <c r="AS23" s="67">
        <v>8</v>
      </c>
      <c r="AT23" s="67">
        <v>9</v>
      </c>
      <c r="AU23" s="67">
        <v>10</v>
      </c>
      <c r="AV23" s="67">
        <v>11</v>
      </c>
      <c r="AW23" s="67">
        <v>14</v>
      </c>
      <c r="AX23" s="67">
        <v>15</v>
      </c>
      <c r="AY23" s="140" t="s">
        <v>164</v>
      </c>
      <c r="AZ23" s="140"/>
      <c r="BA23" s="140"/>
      <c r="BB23" s="140"/>
      <c r="BC23" s="140"/>
      <c r="BE23" s="67">
        <v>12</v>
      </c>
      <c r="BF23" s="67">
        <v>13</v>
      </c>
      <c r="BG23" s="63"/>
      <c r="BH23" s="63"/>
      <c r="BI23" s="63"/>
      <c r="BJ23" s="63"/>
      <c r="BK23" s="60"/>
      <c r="BL23" s="60"/>
      <c r="BM23" s="60"/>
    </row>
    <row r="24" spans="1:65" s="59" customFormat="1" ht="24" customHeight="1" x14ac:dyDescent="0.25">
      <c r="A24" s="51"/>
      <c r="B24" s="52"/>
      <c r="C24" s="53">
        <f t="shared" si="0"/>
        <v>40878</v>
      </c>
      <c r="D24" s="54"/>
      <c r="E24" s="55"/>
      <c r="F24" s="56">
        <f t="shared" si="1"/>
        <v>9.2398571900000004E-2</v>
      </c>
      <c r="G24" s="56"/>
      <c r="H24" s="57"/>
      <c r="I24" s="56">
        <f t="shared" si="2"/>
        <v>8.05891792E-2</v>
      </c>
      <c r="J24" s="56"/>
      <c r="K24" s="57"/>
      <c r="L24" s="56">
        <f t="shared" si="3"/>
        <v>9.3559573199999996E-2</v>
      </c>
      <c r="M24" s="58"/>
      <c r="N24" s="56"/>
      <c r="O24" s="56">
        <f t="shared" si="4"/>
        <v>0.1053999752</v>
      </c>
      <c r="P24" s="54"/>
      <c r="Q24" s="51"/>
      <c r="R24" s="51"/>
      <c r="Y24" s="60"/>
      <c r="Z24" s="60"/>
      <c r="AA24" s="60"/>
      <c r="AB24" s="60"/>
      <c r="AC24" s="60"/>
      <c r="AD24" s="60"/>
      <c r="AE24" s="60"/>
      <c r="AF24" s="60"/>
      <c r="AG24" s="60"/>
      <c r="AH24" s="60"/>
      <c r="AI24" s="60"/>
      <c r="AJ24" s="62"/>
      <c r="AK24" s="62"/>
      <c r="AL24" s="63"/>
      <c r="AM24" s="63"/>
      <c r="AN24" s="63"/>
      <c r="AO24" s="63"/>
      <c r="AP24" s="68" t="s">
        <v>165</v>
      </c>
      <c r="AQ24" s="68" t="s">
        <v>166</v>
      </c>
      <c r="AR24" s="68" t="s">
        <v>167</v>
      </c>
      <c r="AS24" s="68" t="s">
        <v>168</v>
      </c>
      <c r="AT24" s="68" t="s">
        <v>160</v>
      </c>
      <c r="AU24" s="68" t="s">
        <v>169</v>
      </c>
      <c r="AV24" s="68" t="s">
        <v>170</v>
      </c>
      <c r="AW24" s="68" t="s">
        <v>171</v>
      </c>
      <c r="AX24" s="68" t="s">
        <v>9</v>
      </c>
      <c r="AY24" s="68" t="s">
        <v>4</v>
      </c>
      <c r="AZ24" s="68" t="s">
        <v>172</v>
      </c>
      <c r="BA24" s="68" t="s">
        <v>173</v>
      </c>
      <c r="BB24" s="68" t="s">
        <v>5</v>
      </c>
      <c r="BC24" s="68" t="s">
        <v>174</v>
      </c>
      <c r="BD24" s="68" t="s">
        <v>175</v>
      </c>
      <c r="BE24" s="68" t="s">
        <v>51</v>
      </c>
      <c r="BF24" s="68" t="s">
        <v>52</v>
      </c>
      <c r="BG24" s="68" t="s">
        <v>51</v>
      </c>
      <c r="BH24" s="68" t="s">
        <v>52</v>
      </c>
      <c r="BI24" s="63" t="s">
        <v>176</v>
      </c>
      <c r="BJ24" s="63"/>
      <c r="BK24" s="60"/>
      <c r="BL24" s="60"/>
      <c r="BM24" s="60"/>
    </row>
    <row r="25" spans="1:65" s="59" customFormat="1" ht="24" customHeight="1" x14ac:dyDescent="0.25">
      <c r="A25" s="51"/>
      <c r="B25" s="52"/>
      <c r="C25" s="53">
        <f>AM35</f>
        <v>40969</v>
      </c>
      <c r="D25" s="54"/>
      <c r="E25" s="55"/>
      <c r="F25" s="56">
        <f>AT35</f>
        <v>9.7950709600000005E-2</v>
      </c>
      <c r="G25" s="56"/>
      <c r="H25" s="57"/>
      <c r="I25" s="56">
        <f>AQ35</f>
        <v>8.3368080499999997E-2</v>
      </c>
      <c r="J25" s="56"/>
      <c r="K25" s="57"/>
      <c r="L25" s="56">
        <f>AR35</f>
        <v>9.9861499000000006E-2</v>
      </c>
      <c r="M25" s="58"/>
      <c r="N25" s="56"/>
      <c r="O25" s="56">
        <f>AU35</f>
        <v>0.1126310745</v>
      </c>
      <c r="P25" s="54"/>
      <c r="Q25" s="51"/>
      <c r="R25" s="51"/>
      <c r="Y25" s="60"/>
      <c r="Z25" s="60"/>
      <c r="AA25" s="60"/>
      <c r="AB25" s="60"/>
      <c r="AC25" s="60"/>
      <c r="AD25" s="60"/>
      <c r="AE25" s="60"/>
      <c r="AF25" s="60"/>
      <c r="AG25" s="60"/>
      <c r="AH25" s="60"/>
      <c r="AI25" s="60"/>
      <c r="AJ25" s="62"/>
      <c r="AK25" s="62"/>
      <c r="AL25" s="63"/>
      <c r="AM25" s="69">
        <v>40148</v>
      </c>
      <c r="AN25" s="62">
        <v>200912</v>
      </c>
      <c r="AO25" s="63" t="str">
        <f t="shared" ref="AO25:AO36" si="5">CONCATENATE($AO$21,AN25)</f>
        <v>CET1 ratio (was T1 excluding hybrids until Q4 2013)200912</v>
      </c>
      <c r="AP25" s="70">
        <f>VLOOKUP($AO25,Data!$A$2:$O$9000,Charts!AP$23,FALSE)</f>
        <v>5.8387026699999997E-2</v>
      </c>
      <c r="AQ25" s="71">
        <f>VLOOKUP($AO25,Data!$A$2:$O$9000,Charts!AQ$23,FALSE)</f>
        <v>7.1403312999999996E-2</v>
      </c>
      <c r="AR25" s="72">
        <f>VLOOKUP($AO25,Data!$A$2:$O$9000,Charts!AR$23,FALSE)</f>
        <v>8.6058393100000005E-2</v>
      </c>
      <c r="AS25" s="70">
        <f>VLOOKUP($AO25,Data!$A$2:$O$9000,Charts!AS$23,FALSE)</f>
        <v>8.9713925700000002E-2</v>
      </c>
      <c r="AT25" s="70">
        <f>VLOOKUP($AO25,Data!$A$2:$O$9000,Charts!AT$23,FALSE)</f>
        <v>8.9513875300000004E-2</v>
      </c>
      <c r="AU25" s="71">
        <f>VLOOKUP($AO25,Data!$A$2:$O$9000,Charts!AU$23,FALSE)</f>
        <v>0.10704928480000001</v>
      </c>
      <c r="AV25" s="70">
        <f>VLOOKUP($AO25,Data!$A$2:$O$9000,Charts!AV$23,FALSE)</f>
        <v>0.13337870160000001</v>
      </c>
      <c r="AW25" s="70">
        <f>VLOOKUP($AO25,Data!$A$2:$O$9000,Charts!AW$23,FALSE)</f>
        <v>9.4580945299999997E-2</v>
      </c>
      <c r="AX25" s="73">
        <f>VLOOKUP($AO25,Data!$A$2:$O$9000,Charts!AX$23,FALSE)</f>
        <v>7.6773934899999993E-2</v>
      </c>
      <c r="AY25" s="73">
        <f t="shared" ref="AY25:AY36" si="6">IF(AQ25&lt;0,0,AQ25)</f>
        <v>7.1403312999999996E-2</v>
      </c>
      <c r="AZ25" s="73">
        <f t="shared" ref="AZ25:AZ36" si="7">IF(AQ25&lt;0,AQ25,0)</f>
        <v>0</v>
      </c>
      <c r="BA25" s="73">
        <f t="shared" ref="BA25:BA36" si="8">AR25-AY25</f>
        <v>1.4655080100000009E-2</v>
      </c>
      <c r="BB25" s="73">
        <f t="shared" ref="BB25:BB36" si="9">AU25-AR25</f>
        <v>2.09908917E-2</v>
      </c>
      <c r="BC25" s="73">
        <f>AQ25-AP25</f>
        <v>1.3016286299999999E-2</v>
      </c>
      <c r="BD25" s="73">
        <f t="shared" ref="BD25:BD36" si="10">AV25-AU25</f>
        <v>2.6329416800000005E-2</v>
      </c>
      <c r="BE25" s="74">
        <f>VLOOKUP($AO25,Data!$A$2:$O$9000,BE$23,FALSE)</f>
        <v>862838540212</v>
      </c>
      <c r="BF25" s="74">
        <f>VLOOKUP($AO25,Data!$A$2:$O$9000,BF$23,FALSE)</f>
        <v>9639159700000</v>
      </c>
      <c r="BG25" s="75">
        <f t="shared" ref="BG25:BG36" si="11">IF($AP$21=0,BE25/BE$25*100,(100*(BE25*12/$BI25)/BE$25))</f>
        <v>100</v>
      </c>
      <c r="BH25" s="63">
        <f t="shared" ref="BH25:BH36" si="12">IF($AQ$21=0,BF25/BF$25*100,100*((BF25*12/$BI25)/BF$25))</f>
        <v>100</v>
      </c>
      <c r="BI25" s="76">
        <f t="shared" ref="BI25:BI36" si="13">MONTH(AM25)</f>
        <v>12</v>
      </c>
      <c r="BJ25" s="63"/>
      <c r="BK25" s="60"/>
      <c r="BL25" s="60"/>
      <c r="BM25" s="60"/>
    </row>
    <row r="26" spans="1:65" s="59" customFormat="1" ht="24" customHeight="1" x14ac:dyDescent="0.25">
      <c r="A26" s="51"/>
      <c r="B26" s="52"/>
      <c r="C26" s="53">
        <f>AM36</f>
        <v>41061</v>
      </c>
      <c r="D26" s="54"/>
      <c r="E26" s="55"/>
      <c r="F26" s="56">
        <f>AT36</f>
        <v>0.1024929727</v>
      </c>
      <c r="G26" s="56"/>
      <c r="H26" s="57"/>
      <c r="I26" s="56">
        <f>AQ36</f>
        <v>9.3219178E-2</v>
      </c>
      <c r="J26" s="56"/>
      <c r="K26" s="57"/>
      <c r="L26" s="56">
        <f>AR36</f>
        <v>0.1033136355</v>
      </c>
      <c r="M26" s="58"/>
      <c r="N26" s="56"/>
      <c r="O26" s="56">
        <f>AU36</f>
        <v>0.1117179133</v>
      </c>
      <c r="P26" s="54"/>
      <c r="Q26" s="51"/>
      <c r="R26" s="51"/>
      <c r="Y26" s="60"/>
      <c r="Z26" s="60"/>
      <c r="AA26" s="60"/>
      <c r="AB26" s="60"/>
      <c r="AC26" s="60"/>
      <c r="AD26" s="60"/>
      <c r="AE26" s="60"/>
      <c r="AF26" s="60"/>
      <c r="AG26" s="60"/>
      <c r="AH26" s="60"/>
      <c r="AI26" s="60"/>
      <c r="AJ26" s="62"/>
      <c r="AK26" s="62"/>
      <c r="AL26" s="63"/>
      <c r="AM26" s="69">
        <v>40238</v>
      </c>
      <c r="AN26" s="62">
        <v>201003</v>
      </c>
      <c r="AO26" s="63" t="str">
        <f t="shared" si="5"/>
        <v>CET1 ratio (was T1 excluding hybrids until Q4 2013)201003</v>
      </c>
      <c r="AP26" s="73">
        <f>VLOOKUP($AO26,Data!$A$2:$O$9000,Charts!AP$23,FALSE)</f>
        <v>6.3214577100000002E-2</v>
      </c>
      <c r="AQ26" s="77">
        <f>VLOOKUP($AO26,Data!$A$2:$O$9000,Charts!AQ$23,FALSE)</f>
        <v>7.3341878200000002E-2</v>
      </c>
      <c r="AR26" s="78">
        <f>VLOOKUP($AO26,Data!$A$2:$O$9000,Charts!AR$23,FALSE)</f>
        <v>8.45549206E-2</v>
      </c>
      <c r="AS26" s="73">
        <f>VLOOKUP($AO26,Data!$A$2:$O$9000,Charts!AS$23,FALSE)</f>
        <v>9.2035997300000005E-2</v>
      </c>
      <c r="AT26" s="73">
        <f>VLOOKUP($AO26,Data!$A$2:$O$9000,Charts!AT$23,FALSE)</f>
        <v>9.0286693700000004E-2</v>
      </c>
      <c r="AU26" s="77">
        <f>VLOOKUP($AO26,Data!$A$2:$O$9000,Charts!AU$23,FALSE)</f>
        <v>0.1077065125</v>
      </c>
      <c r="AV26" s="73">
        <f>VLOOKUP($AO26,Data!$A$2:$O$9000,Charts!AV$23,FALSE)</f>
        <v>0.13986253509999999</v>
      </c>
      <c r="AW26" s="73">
        <f>VLOOKUP($AO26,Data!$A$2:$O$9000,Charts!AW$23,FALSE)</f>
        <v>9.5923807299999997E-2</v>
      </c>
      <c r="AX26" s="73">
        <f>VLOOKUP($AO26,Data!$A$2:$O$9000,Charts!AX$23,FALSE)</f>
        <v>7.9205955800000005E-2</v>
      </c>
      <c r="AY26" s="73">
        <f t="shared" si="6"/>
        <v>7.3341878200000002E-2</v>
      </c>
      <c r="AZ26" s="73">
        <f t="shared" si="7"/>
        <v>0</v>
      </c>
      <c r="BA26" s="73">
        <f t="shared" si="8"/>
        <v>1.1213042399999998E-2</v>
      </c>
      <c r="BB26" s="73">
        <f t="shared" si="9"/>
        <v>2.3151591900000004E-2</v>
      </c>
      <c r="BC26" s="73">
        <f t="shared" ref="BC26:BC36" si="14">AQ26-AP26</f>
        <v>1.01273011E-2</v>
      </c>
      <c r="BD26" s="77">
        <f t="shared" si="10"/>
        <v>3.2156022599999987E-2</v>
      </c>
      <c r="BE26" s="74">
        <f>VLOOKUP($AO26,Data!$A$2:$O$9000,BE$23,FALSE)</f>
        <v>915226214819</v>
      </c>
      <c r="BF26" s="74">
        <f>VLOOKUP($AO26,Data!$A$2:$O$9000,BF$23,FALSE)</f>
        <v>10136889000000</v>
      </c>
      <c r="BG26" s="75">
        <f t="shared" si="11"/>
        <v>106.07155014124987</v>
      </c>
      <c r="BH26" s="63">
        <f t="shared" si="12"/>
        <v>105.16361711488192</v>
      </c>
      <c r="BI26" s="76">
        <f t="shared" si="13"/>
        <v>3</v>
      </c>
      <c r="BJ26" s="63"/>
      <c r="BK26" s="60"/>
      <c r="BL26" s="60"/>
      <c r="BM26" s="60"/>
    </row>
    <row r="27" spans="1:65" s="59" customFormat="1" ht="24" customHeight="1" x14ac:dyDescent="0.25">
      <c r="A27" s="51"/>
      <c r="B27" s="52"/>
      <c r="C27" s="53">
        <f>AM37</f>
        <v>41153</v>
      </c>
      <c r="D27" s="54"/>
      <c r="E27" s="55"/>
      <c r="F27" s="56">
        <f>AT37</f>
        <v>0.1051873243</v>
      </c>
      <c r="G27" s="56"/>
      <c r="H27" s="57"/>
      <c r="I27" s="56">
        <f>AQ37</f>
        <v>9.4096936199999995E-2</v>
      </c>
      <c r="J27" s="56"/>
      <c r="K27" s="57"/>
      <c r="L27" s="56">
        <f>AR37</f>
        <v>0.10509054969999999</v>
      </c>
      <c r="M27" s="58"/>
      <c r="N27" s="56"/>
      <c r="O27" s="56">
        <f>AU37</f>
        <v>0.1139939422</v>
      </c>
      <c r="P27" s="54"/>
      <c r="Q27" s="51"/>
      <c r="R27" s="51"/>
      <c r="Y27" s="60"/>
      <c r="Z27" s="60"/>
      <c r="AA27" s="60"/>
      <c r="AB27" s="60"/>
      <c r="AC27" s="60"/>
      <c r="AD27" s="60"/>
      <c r="AE27" s="60"/>
      <c r="AF27" s="60"/>
      <c r="AG27" s="60"/>
      <c r="AH27" s="60"/>
      <c r="AI27" s="60"/>
      <c r="AJ27" s="62"/>
      <c r="AK27" s="62"/>
      <c r="AL27" s="63"/>
      <c r="AM27" s="69">
        <v>40330</v>
      </c>
      <c r="AN27" s="62">
        <v>201006</v>
      </c>
      <c r="AO27" s="63" t="str">
        <f t="shared" si="5"/>
        <v>CET1 ratio (was T1 excluding hybrids until Q4 2013)201006</v>
      </c>
      <c r="AP27" s="73">
        <f>VLOOKUP($AO27,Data!$A$2:$O$9000,Charts!AP$23,FALSE)</f>
        <v>6.0869118E-2</v>
      </c>
      <c r="AQ27" s="77">
        <f>VLOOKUP($AO27,Data!$A$2:$O$9000,Charts!AQ$23,FALSE)</f>
        <v>7.2096305700000002E-2</v>
      </c>
      <c r="AR27" s="78">
        <f>VLOOKUP($AO27,Data!$A$2:$O$9000,Charts!AR$23,FALSE)</f>
        <v>8.6368065499999994E-2</v>
      </c>
      <c r="AS27" s="73">
        <f>VLOOKUP($AO27,Data!$A$2:$O$9000,Charts!AS$23,FALSE)</f>
        <v>9.0606422000000006E-2</v>
      </c>
      <c r="AT27" s="73">
        <f>VLOOKUP($AO27,Data!$A$2:$O$9000,Charts!AT$23,FALSE)</f>
        <v>9.2043327300000005E-2</v>
      </c>
      <c r="AU27" s="77">
        <f>VLOOKUP($AO27,Data!$A$2:$O$9000,Charts!AU$23,FALSE)</f>
        <v>0.1059700123</v>
      </c>
      <c r="AV27" s="73">
        <f>VLOOKUP($AO27,Data!$A$2:$O$9000,Charts!AV$23,FALSE)</f>
        <v>0.1244605563</v>
      </c>
      <c r="AW27" s="73">
        <f>VLOOKUP($AO27,Data!$A$2:$O$9000,Charts!AW$23,FALSE)</f>
        <v>0.1003163457</v>
      </c>
      <c r="AX27" s="73">
        <f>VLOOKUP($AO27,Data!$A$2:$O$9000,Charts!AX$23,FALSE)</f>
        <v>8.0418499300000001E-2</v>
      </c>
      <c r="AY27" s="73">
        <f t="shared" si="6"/>
        <v>7.2096305700000002E-2</v>
      </c>
      <c r="AZ27" s="73">
        <f t="shared" si="7"/>
        <v>0</v>
      </c>
      <c r="BA27" s="73">
        <f t="shared" si="8"/>
        <v>1.4271759799999992E-2</v>
      </c>
      <c r="BB27" s="73">
        <f t="shared" si="9"/>
        <v>1.9601946800000006E-2</v>
      </c>
      <c r="BC27" s="73">
        <f t="shared" si="14"/>
        <v>1.1227187700000002E-2</v>
      </c>
      <c r="BD27" s="77">
        <f t="shared" si="10"/>
        <v>1.8490543999999998E-2</v>
      </c>
      <c r="BE27" s="74">
        <f>VLOOKUP($AO27,Data!$A$2:$O$9000,BE$23,FALSE)</f>
        <v>951131413199</v>
      </c>
      <c r="BF27" s="74">
        <f>VLOOKUP($AO27,Data!$A$2:$O$9000,BF$23,FALSE)</f>
        <v>10333518000000</v>
      </c>
      <c r="BG27" s="75">
        <f t="shared" si="11"/>
        <v>110.23283834369595</v>
      </c>
      <c r="BH27" s="63">
        <f t="shared" si="12"/>
        <v>107.20351484580135</v>
      </c>
      <c r="BI27" s="76">
        <f t="shared" si="13"/>
        <v>6</v>
      </c>
      <c r="BJ27" s="63"/>
      <c r="BK27" s="60"/>
      <c r="BL27" s="60"/>
      <c r="BM27" s="60"/>
    </row>
    <row r="28" spans="1:65" s="59" customFormat="1" ht="24" customHeight="1" x14ac:dyDescent="0.25">
      <c r="A28" s="51"/>
      <c r="B28" s="52"/>
      <c r="C28" s="53">
        <f>AM38</f>
        <v>41244</v>
      </c>
      <c r="D28" s="54"/>
      <c r="E28" s="55"/>
      <c r="F28" s="56">
        <f>AT38</f>
        <v>0.10775617949999999</v>
      </c>
      <c r="G28" s="56"/>
      <c r="H28" s="57"/>
      <c r="I28" s="56">
        <f>AQ38</f>
        <v>9.5235084999999997E-2</v>
      </c>
      <c r="J28" s="56"/>
      <c r="K28" s="57"/>
      <c r="L28" s="56">
        <f>AR38</f>
        <v>0.10684284550000001</v>
      </c>
      <c r="M28" s="58"/>
      <c r="N28" s="56"/>
      <c r="O28" s="56">
        <f>AU38</f>
        <v>0.1164804738</v>
      </c>
      <c r="P28" s="54"/>
      <c r="Q28" s="51"/>
      <c r="R28" s="51"/>
      <c r="Y28" s="60"/>
      <c r="Z28" s="60"/>
      <c r="AA28" s="60"/>
      <c r="AB28" s="60"/>
      <c r="AC28" s="60"/>
      <c r="AD28" s="60"/>
      <c r="AE28" s="60"/>
      <c r="AF28" s="60"/>
      <c r="AG28" s="60"/>
      <c r="AH28" s="60"/>
      <c r="AI28" s="60"/>
      <c r="AJ28" s="62"/>
      <c r="AK28" s="62"/>
      <c r="AL28" s="63"/>
      <c r="AM28" s="69">
        <v>40422</v>
      </c>
      <c r="AN28" s="62">
        <v>201009</v>
      </c>
      <c r="AO28" s="63" t="str">
        <f t="shared" si="5"/>
        <v>CET1 ratio (was T1 excluding hybrids until Q4 2013)201009</v>
      </c>
      <c r="AP28" s="73">
        <f>VLOOKUP($AO28,Data!$A$2:$O$9000,Charts!AP$23,FALSE)</f>
        <v>5.8585232199999997E-2</v>
      </c>
      <c r="AQ28" s="77">
        <f>VLOOKUP($AO28,Data!$A$2:$O$9000,Charts!AQ$23,FALSE)</f>
        <v>7.3926678600000004E-2</v>
      </c>
      <c r="AR28" s="78">
        <f>VLOOKUP($AO28,Data!$A$2:$O$9000,Charts!AR$23,FALSE)</f>
        <v>9.2727426799999998E-2</v>
      </c>
      <c r="AS28" s="73">
        <f>VLOOKUP($AO28,Data!$A$2:$O$9000,Charts!AS$23,FALSE)</f>
        <v>9.2507406599999994E-2</v>
      </c>
      <c r="AT28" s="73">
        <f>VLOOKUP($AO28,Data!$A$2:$O$9000,Charts!AT$23,FALSE)</f>
        <v>9.3371505499999993E-2</v>
      </c>
      <c r="AU28" s="77">
        <f>VLOOKUP($AO28,Data!$A$2:$O$9000,Charts!AU$23,FALSE)</f>
        <v>0.1108475255</v>
      </c>
      <c r="AV28" s="73">
        <f>VLOOKUP($AO28,Data!$A$2:$O$9000,Charts!AV$23,FALSE)</f>
        <v>0.12422389239999999</v>
      </c>
      <c r="AW28" s="73">
        <f>VLOOKUP($AO28,Data!$A$2:$O$9000,Charts!AW$23,FALSE)</f>
        <v>0.1004245619</v>
      </c>
      <c r="AX28" s="73">
        <f>VLOOKUP($AO28,Data!$A$2:$O$9000,Charts!AX$23,FALSE)</f>
        <v>8.5415813800000004E-2</v>
      </c>
      <c r="AY28" s="73">
        <f t="shared" si="6"/>
        <v>7.3926678600000004E-2</v>
      </c>
      <c r="AZ28" s="73">
        <f t="shared" si="7"/>
        <v>0</v>
      </c>
      <c r="BA28" s="73">
        <f t="shared" si="8"/>
        <v>1.8800748199999995E-2</v>
      </c>
      <c r="BB28" s="73">
        <f t="shared" si="9"/>
        <v>1.8120098700000004E-2</v>
      </c>
      <c r="BC28" s="73">
        <f t="shared" si="14"/>
        <v>1.5341446400000007E-2</v>
      </c>
      <c r="BD28" s="77">
        <f t="shared" si="10"/>
        <v>1.3376366899999992E-2</v>
      </c>
      <c r="BE28" s="74">
        <f>VLOOKUP($AO28,Data!$A$2:$O$9000,BE$23,FALSE)</f>
        <v>943764888787</v>
      </c>
      <c r="BF28" s="74">
        <f>VLOOKUP($AO28,Data!$A$2:$O$9000,BF$23,FALSE)</f>
        <v>10107633000000</v>
      </c>
      <c r="BG28" s="75">
        <f t="shared" si="11"/>
        <v>109.37908366438016</v>
      </c>
      <c r="BH28" s="63">
        <f t="shared" si="12"/>
        <v>104.86010518116014</v>
      </c>
      <c r="BI28" s="76">
        <f t="shared" si="13"/>
        <v>9</v>
      </c>
      <c r="BJ28" s="63"/>
      <c r="BK28" s="60"/>
      <c r="BL28" s="60"/>
      <c r="BM28" s="60"/>
    </row>
    <row r="29" spans="1:65" s="59" customFormat="1" ht="24" customHeight="1" x14ac:dyDescent="0.25">
      <c r="A29" s="51"/>
      <c r="B29" s="52"/>
      <c r="C29" s="53">
        <f>AM39</f>
        <v>41334</v>
      </c>
      <c r="D29" s="54"/>
      <c r="E29" s="55"/>
      <c r="F29" s="56">
        <f>AT39</f>
        <v>0.10787548819999999</v>
      </c>
      <c r="G29" s="56"/>
      <c r="H29" s="57"/>
      <c r="I29" s="56">
        <f>AQ39</f>
        <v>9.8430128399999997E-2</v>
      </c>
      <c r="J29" s="56"/>
      <c r="K29" s="57"/>
      <c r="L29" s="56">
        <f>AR39</f>
        <v>0.1072043166</v>
      </c>
      <c r="M29" s="58"/>
      <c r="N29" s="56"/>
      <c r="O29" s="56">
        <f>AU39</f>
        <v>0.1228327364</v>
      </c>
      <c r="P29" s="54"/>
      <c r="Q29" s="51"/>
      <c r="R29" s="51"/>
      <c r="Y29" s="60"/>
      <c r="Z29" s="60"/>
      <c r="AA29" s="60"/>
      <c r="AB29" s="60"/>
      <c r="AC29" s="60"/>
      <c r="AD29" s="60"/>
      <c r="AE29" s="60"/>
      <c r="AF29" s="60"/>
      <c r="AG29" s="60"/>
      <c r="AH29" s="60"/>
      <c r="AI29" s="60"/>
      <c r="AJ29" s="62"/>
      <c r="AK29" s="62"/>
      <c r="AL29" s="63"/>
      <c r="AM29" s="69">
        <v>40513</v>
      </c>
      <c r="AN29" s="62">
        <v>201012</v>
      </c>
      <c r="AO29" s="63" t="str">
        <f t="shared" si="5"/>
        <v>CET1 ratio (was T1 excluding hybrids until Q4 2013)201012</v>
      </c>
      <c r="AP29" s="73">
        <f>VLOOKUP($AO29,Data!$A$2:$O$9000,Charts!AP$23,FALSE)</f>
        <v>5.1995164500000003E-2</v>
      </c>
      <c r="AQ29" s="77">
        <f>VLOOKUP($AO29,Data!$A$2:$O$9000,Charts!AQ$23,FALSE)</f>
        <v>7.7031475599999996E-2</v>
      </c>
      <c r="AR29" s="78">
        <f>VLOOKUP($AO29,Data!$A$2:$O$9000,Charts!AR$23,FALSE)</f>
        <v>8.5050014899999998E-2</v>
      </c>
      <c r="AS29" s="73">
        <f>VLOOKUP($AO29,Data!$A$2:$O$9000,Charts!AS$23,FALSE)</f>
        <v>9.2009267300000003E-2</v>
      </c>
      <c r="AT29" s="73">
        <f>VLOOKUP($AO29,Data!$A$2:$O$9000,Charts!AT$23,FALSE)</f>
        <v>8.9905681099999996E-2</v>
      </c>
      <c r="AU29" s="77">
        <f>VLOOKUP($AO29,Data!$A$2:$O$9000,Charts!AU$23,FALSE)</f>
        <v>0.1038157245</v>
      </c>
      <c r="AV29" s="73">
        <f>VLOOKUP($AO29,Data!$A$2:$O$9000,Charts!AV$23,FALSE)</f>
        <v>0.13642412979999999</v>
      </c>
      <c r="AW29" s="73">
        <f>VLOOKUP($AO29,Data!$A$2:$O$9000,Charts!AW$23,FALSE)</f>
        <v>8.93780832E-2</v>
      </c>
      <c r="AX29" s="73">
        <f>VLOOKUP($AO29,Data!$A$2:$O$9000,Charts!AX$23,FALSE)</f>
        <v>8.2748960799999993E-2</v>
      </c>
      <c r="AY29" s="73">
        <f t="shared" si="6"/>
        <v>7.7031475599999996E-2</v>
      </c>
      <c r="AZ29" s="73">
        <f t="shared" si="7"/>
        <v>0</v>
      </c>
      <c r="BA29" s="73">
        <f t="shared" si="8"/>
        <v>8.0185393000000021E-3</v>
      </c>
      <c r="BB29" s="73">
        <f t="shared" si="9"/>
        <v>1.87657096E-2</v>
      </c>
      <c r="BC29" s="73">
        <f t="shared" si="14"/>
        <v>2.5036311099999993E-2</v>
      </c>
      <c r="BD29" s="77">
        <f t="shared" si="10"/>
        <v>3.260840529999999E-2</v>
      </c>
      <c r="BE29" s="74">
        <f>VLOOKUP($AO29,Data!$A$2:$O$9000,BE$23,FALSE)</f>
        <v>901578048770</v>
      </c>
      <c r="BF29" s="74">
        <f>VLOOKUP($AO29,Data!$A$2:$O$9000,BF$23,FALSE)</f>
        <v>10028043000000</v>
      </c>
      <c r="BG29" s="75">
        <f t="shared" si="11"/>
        <v>104.48977494079968</v>
      </c>
      <c r="BH29" s="63">
        <f t="shared" si="12"/>
        <v>104.03441080035223</v>
      </c>
      <c r="BI29" s="76">
        <f t="shared" si="13"/>
        <v>12</v>
      </c>
      <c r="BJ29" s="63"/>
      <c r="BK29" s="60"/>
      <c r="BL29" s="60"/>
      <c r="BM29" s="60"/>
    </row>
    <row r="30" spans="1:65" s="59" customFormat="1" ht="24" customHeight="1" x14ac:dyDescent="0.25">
      <c r="A30" s="51"/>
      <c r="B30" s="52"/>
      <c r="C30" s="53">
        <f t="shared" ref="C30" si="15">AM40</f>
        <v>41426</v>
      </c>
      <c r="D30" s="54"/>
      <c r="E30" s="55"/>
      <c r="F30" s="56">
        <f t="shared" ref="F30" si="16">AT40</f>
        <v>0.1113701649</v>
      </c>
      <c r="G30" s="56"/>
      <c r="H30" s="57"/>
      <c r="I30" s="56">
        <f t="shared" ref="I30" si="17">AQ40</f>
        <v>0.10007691170000001</v>
      </c>
      <c r="J30" s="56"/>
      <c r="K30" s="57"/>
      <c r="L30" s="56">
        <f t="shared" ref="L30" si="18">AR40</f>
        <v>0.1102114848</v>
      </c>
      <c r="M30" s="58"/>
      <c r="N30" s="56"/>
      <c r="O30" s="56">
        <f t="shared" ref="O30" si="19">AU40</f>
        <v>0.12630815870000001</v>
      </c>
      <c r="P30" s="54"/>
      <c r="Q30" s="51"/>
      <c r="R30" s="51"/>
      <c r="Y30" s="60"/>
      <c r="Z30" s="60"/>
      <c r="AA30" s="60"/>
      <c r="AB30" s="60"/>
      <c r="AC30" s="60"/>
      <c r="AD30" s="60"/>
      <c r="AE30" s="60"/>
      <c r="AF30" s="60"/>
      <c r="AG30" s="60"/>
      <c r="AH30" s="60"/>
      <c r="AI30" s="60"/>
      <c r="AJ30" s="62"/>
      <c r="AK30" s="62"/>
      <c r="AL30" s="63"/>
      <c r="AM30" s="69">
        <v>40603</v>
      </c>
      <c r="AN30" s="62">
        <v>201103</v>
      </c>
      <c r="AO30" s="63" t="str">
        <f t="shared" si="5"/>
        <v>CET1 ratio (was T1 excluding hybrids until Q4 2013)201103</v>
      </c>
      <c r="AP30" s="73">
        <f>VLOOKUP($AO30,Data!$A$2:$O$9000,Charts!AP$23,FALSE)</f>
        <v>5.9233606500000001E-2</v>
      </c>
      <c r="AQ30" s="77">
        <f>VLOOKUP($AO30,Data!$A$2:$O$9000,Charts!AQ$23,FALSE)</f>
        <v>8.1618936399999995E-2</v>
      </c>
      <c r="AR30" s="78">
        <f>VLOOKUP($AO30,Data!$A$2:$O$9000,Charts!AR$23,FALSE)</f>
        <v>9.0452761000000007E-2</v>
      </c>
      <c r="AS30" s="73">
        <f>VLOOKUP($AO30,Data!$A$2:$O$9000,Charts!AS$23,FALSE)</f>
        <v>9.7133702099999997E-2</v>
      </c>
      <c r="AT30" s="73">
        <f>VLOOKUP($AO30,Data!$A$2:$O$9000,Charts!AT$23,FALSE)</f>
        <v>9.3067360099999996E-2</v>
      </c>
      <c r="AU30" s="77">
        <f>VLOOKUP($AO30,Data!$A$2:$O$9000,Charts!AU$23,FALSE)</f>
        <v>0.1089266882</v>
      </c>
      <c r="AV30" s="73">
        <f>VLOOKUP($AO30,Data!$A$2:$O$9000,Charts!AV$23,FALSE)</f>
        <v>0.14648235449999999</v>
      </c>
      <c r="AW30" s="73">
        <f>VLOOKUP($AO30,Data!$A$2:$O$9000,Charts!AW$23,FALSE)</f>
        <v>9.5681201300000004E-2</v>
      </c>
      <c r="AX30" s="73">
        <f>VLOOKUP($AO30,Data!$A$2:$O$9000,Charts!AX$23,FALSE)</f>
        <v>8.9340862500000007E-2</v>
      </c>
      <c r="AY30" s="73">
        <f t="shared" si="6"/>
        <v>8.1618936399999995E-2</v>
      </c>
      <c r="AZ30" s="73">
        <f t="shared" si="7"/>
        <v>0</v>
      </c>
      <c r="BA30" s="73">
        <f t="shared" si="8"/>
        <v>8.833824600000012E-3</v>
      </c>
      <c r="BB30" s="73">
        <f t="shared" si="9"/>
        <v>1.847392719999999E-2</v>
      </c>
      <c r="BC30" s="73">
        <f t="shared" si="14"/>
        <v>2.2385329899999994E-2</v>
      </c>
      <c r="BD30" s="77">
        <f t="shared" si="10"/>
        <v>3.7555666299999999E-2</v>
      </c>
      <c r="BE30" s="74">
        <f>VLOOKUP($AO30,Data!$A$2:$O$9000,BE$23,FALSE)</f>
        <v>912328174081</v>
      </c>
      <c r="BF30" s="74">
        <f>VLOOKUP($AO30,Data!$A$2:$O$9000,BF$23,FALSE)</f>
        <v>9802880100000</v>
      </c>
      <c r="BG30" s="75">
        <f t="shared" si="11"/>
        <v>105.73567725160264</v>
      </c>
      <c r="BH30" s="63">
        <f t="shared" si="12"/>
        <v>101.69849245261493</v>
      </c>
      <c r="BI30" s="76">
        <f t="shared" si="13"/>
        <v>3</v>
      </c>
      <c r="BJ30" s="63"/>
      <c r="BK30" s="60"/>
      <c r="BL30" s="60"/>
      <c r="BM30" s="60"/>
    </row>
    <row r="31" spans="1:65" ht="23.25" customHeight="1" x14ac:dyDescent="0.25">
      <c r="B31" s="52"/>
      <c r="C31" s="53">
        <f t="shared" ref="C31:C34" si="20">AM41</f>
        <v>41518</v>
      </c>
      <c r="D31" s="54"/>
      <c r="E31" s="55"/>
      <c r="F31" s="56">
        <f t="shared" ref="F31:F34" si="21">AT41</f>
        <v>0.1141839057</v>
      </c>
      <c r="G31" s="56"/>
      <c r="H31" s="57"/>
      <c r="I31" s="56">
        <f t="shared" ref="I31:I34" si="22">AQ41</f>
        <v>0.10240907859999999</v>
      </c>
      <c r="J31" s="56"/>
      <c r="K31" s="57"/>
      <c r="L31" s="56">
        <f t="shared" ref="L31:L34" si="23">AR41</f>
        <v>0.11092436510000001</v>
      </c>
      <c r="M31" s="58"/>
      <c r="N31" s="56"/>
      <c r="O31" s="56">
        <f t="shared" ref="O31:O34" si="24">AU41</f>
        <v>0.13060888509999999</v>
      </c>
      <c r="P31" s="54"/>
      <c r="Y31" s="39"/>
      <c r="Z31" s="39"/>
      <c r="AA31" s="39"/>
      <c r="AB31" s="39"/>
      <c r="AC31" s="39"/>
      <c r="AD31" s="39"/>
      <c r="AE31" s="39"/>
      <c r="AF31" s="39"/>
      <c r="AG31" s="39"/>
      <c r="AH31" s="39"/>
      <c r="AI31" s="39"/>
      <c r="AJ31" s="79"/>
      <c r="AK31" s="79"/>
      <c r="AL31" s="80"/>
      <c r="AM31" s="81">
        <v>40695</v>
      </c>
      <c r="AN31" s="79">
        <v>201106</v>
      </c>
      <c r="AO31" s="80" t="str">
        <f t="shared" si="5"/>
        <v>CET1 ratio (was T1 excluding hybrids until Q4 2013)201106</v>
      </c>
      <c r="AP31" s="82">
        <f>VLOOKUP($AO31,Data!$A$2:$O$9000,Charts!AP$23,FALSE)</f>
        <v>6.0177101099999998E-2</v>
      </c>
      <c r="AQ31" s="83">
        <f>VLOOKUP($AO31,Data!$A$2:$O$9000,Charts!AQ$23,FALSE)</f>
        <v>7.8805795100000006E-2</v>
      </c>
      <c r="AR31" s="84">
        <f>VLOOKUP($AO31,Data!$A$2:$O$9000,Charts!AR$23,FALSE)</f>
        <v>9.3474511400000002E-2</v>
      </c>
      <c r="AS31" s="82">
        <f>VLOOKUP($AO31,Data!$A$2:$O$9000,Charts!AS$23,FALSE)</f>
        <v>9.6553465899999996E-2</v>
      </c>
      <c r="AT31" s="82">
        <f>VLOOKUP($AO31,Data!$A$2:$O$9000,Charts!AT$23,FALSE)</f>
        <v>9.3129119799999993E-2</v>
      </c>
      <c r="AU31" s="83">
        <f>VLOOKUP($AO31,Data!$A$2:$O$9000,Charts!AU$23,FALSE)</f>
        <v>0.1034549595</v>
      </c>
      <c r="AV31" s="82">
        <f>VLOOKUP($AO31,Data!$A$2:$O$9000,Charts!AV$23,FALSE)</f>
        <v>0.1437444769</v>
      </c>
      <c r="AW31" s="82">
        <f>VLOOKUP($AO31,Data!$A$2:$O$9000,Charts!AW$23,FALSE)</f>
        <v>9.64836949E-2</v>
      </c>
      <c r="AX31" s="82">
        <f>VLOOKUP($AO31,Data!$A$2:$O$9000,Charts!AX$23,FALSE)</f>
        <v>8.6702923400000007E-2</v>
      </c>
      <c r="AY31" s="82">
        <f t="shared" si="6"/>
        <v>7.8805795100000006E-2</v>
      </c>
      <c r="AZ31" s="82">
        <f t="shared" si="7"/>
        <v>0</v>
      </c>
      <c r="BA31" s="82">
        <f t="shared" si="8"/>
        <v>1.4668716299999995E-2</v>
      </c>
      <c r="BB31" s="82">
        <f t="shared" si="9"/>
        <v>9.9804480999999973E-3</v>
      </c>
      <c r="BC31" s="82">
        <f t="shared" si="14"/>
        <v>1.8628694000000008E-2</v>
      </c>
      <c r="BD31" s="83">
        <f t="shared" si="10"/>
        <v>4.0289517400000002E-2</v>
      </c>
      <c r="BE31" s="85">
        <f>VLOOKUP($AO31,Data!$A$2:$O$9000,BE$23,FALSE)</f>
        <v>969377457101</v>
      </c>
      <c r="BF31" s="85">
        <f>VLOOKUP($AO31,Data!$A$2:$O$9000,BF$23,FALSE)</f>
        <v>10408962000000</v>
      </c>
      <c r="BG31" s="86">
        <f t="shared" si="11"/>
        <v>112.34749167124865</v>
      </c>
      <c r="BH31" s="80">
        <f t="shared" si="12"/>
        <v>107.98619717857771</v>
      </c>
      <c r="BI31" s="87">
        <f t="shared" si="13"/>
        <v>6</v>
      </c>
      <c r="BJ31" s="80"/>
      <c r="BK31" s="39"/>
      <c r="BL31" s="39"/>
      <c r="BM31" s="39"/>
    </row>
    <row r="32" spans="1:65" ht="23.25" customHeight="1" x14ac:dyDescent="0.25">
      <c r="B32" s="52"/>
      <c r="C32" s="53">
        <f t="shared" si="20"/>
        <v>41609</v>
      </c>
      <c r="D32" s="54"/>
      <c r="E32" s="55"/>
      <c r="F32" s="56">
        <f t="shared" si="21"/>
        <v>0.1157157385</v>
      </c>
      <c r="G32" s="56"/>
      <c r="H32" s="57"/>
      <c r="I32" s="56">
        <f t="shared" si="22"/>
        <v>0.10440222659999999</v>
      </c>
      <c r="J32" s="56"/>
      <c r="K32" s="57"/>
      <c r="L32" s="56">
        <f t="shared" si="23"/>
        <v>0.1142312863</v>
      </c>
      <c r="M32" s="58"/>
      <c r="N32" s="56"/>
      <c r="O32" s="56">
        <f t="shared" si="24"/>
        <v>0.1350205038</v>
      </c>
      <c r="P32" s="54"/>
      <c r="Y32" s="39"/>
      <c r="Z32" s="39"/>
      <c r="AA32" s="39"/>
      <c r="AB32" s="39"/>
      <c r="AC32" s="39"/>
      <c r="AD32" s="39"/>
      <c r="AE32" s="39"/>
      <c r="AF32" s="39"/>
      <c r="AG32" s="39"/>
      <c r="AH32" s="39"/>
      <c r="AI32" s="39"/>
      <c r="AJ32" s="79"/>
      <c r="AK32" s="79"/>
      <c r="AL32" s="80"/>
      <c r="AM32" s="81">
        <v>40787</v>
      </c>
      <c r="AN32" s="79">
        <v>201109</v>
      </c>
      <c r="AO32" s="80" t="str">
        <f t="shared" si="5"/>
        <v>CET1 ratio (was T1 excluding hybrids until Q4 2013)201109</v>
      </c>
      <c r="AP32" s="82">
        <f>VLOOKUP($AO32,Data!$A$2:$O$9000,Charts!AP$23,FALSE)</f>
        <v>6.0898796599999999E-2</v>
      </c>
      <c r="AQ32" s="83">
        <f>VLOOKUP($AO32,Data!$A$2:$O$9000,Charts!AQ$23,FALSE)</f>
        <v>7.9693018599999998E-2</v>
      </c>
      <c r="AR32" s="84">
        <f>VLOOKUP($AO32,Data!$A$2:$O$9000,Charts!AR$23,FALSE)</f>
        <v>9.3806124699999993E-2</v>
      </c>
      <c r="AS32" s="82">
        <f>VLOOKUP($AO32,Data!$A$2:$O$9000,Charts!AS$23,FALSE)</f>
        <v>9.7419735100000002E-2</v>
      </c>
      <c r="AT32" s="82">
        <f>VLOOKUP($AO32,Data!$A$2:$O$9000,Charts!AT$23,FALSE)</f>
        <v>9.4140386899999998E-2</v>
      </c>
      <c r="AU32" s="83">
        <f>VLOOKUP($AO32,Data!$A$2:$O$9000,Charts!AU$23,FALSE)</f>
        <v>0.10564082230000001</v>
      </c>
      <c r="AV32" s="82">
        <f>VLOOKUP($AO32,Data!$A$2:$O$9000,Charts!AV$23,FALSE)</f>
        <v>0.16039914659999999</v>
      </c>
      <c r="AW32" s="82">
        <f>VLOOKUP($AO32,Data!$A$2:$O$9000,Charts!AW$23,FALSE)</f>
        <v>9.3899866900000004E-2</v>
      </c>
      <c r="AX32" s="82">
        <f>VLOOKUP($AO32,Data!$A$2:$O$9000,Charts!AX$23,FALSE)</f>
        <v>9.3712382499999997E-2</v>
      </c>
      <c r="AY32" s="82">
        <f t="shared" si="6"/>
        <v>7.9693018599999998E-2</v>
      </c>
      <c r="AZ32" s="82">
        <f t="shared" si="7"/>
        <v>0</v>
      </c>
      <c r="BA32" s="82">
        <f t="shared" si="8"/>
        <v>1.4113106099999995E-2</v>
      </c>
      <c r="BB32" s="82">
        <f t="shared" si="9"/>
        <v>1.1834697600000013E-2</v>
      </c>
      <c r="BC32" s="82">
        <f t="shared" si="14"/>
        <v>1.8794221999999999E-2</v>
      </c>
      <c r="BD32" s="83">
        <f t="shared" si="10"/>
        <v>5.475832429999998E-2</v>
      </c>
      <c r="BE32" s="85">
        <f>VLOOKUP($AO32,Data!$A$2:$O$9000,BE$23,FALSE)</f>
        <v>999718032997</v>
      </c>
      <c r="BF32" s="85">
        <f>VLOOKUP($AO32,Data!$A$2:$O$9000,BF$23,FALSE)</f>
        <v>10619438000000</v>
      </c>
      <c r="BG32" s="86">
        <f t="shared" si="11"/>
        <v>115.86385939035229</v>
      </c>
      <c r="BH32" s="80">
        <f t="shared" si="12"/>
        <v>110.16974851033953</v>
      </c>
      <c r="BI32" s="87">
        <f t="shared" si="13"/>
        <v>9</v>
      </c>
      <c r="BJ32" s="80"/>
      <c r="BK32" s="39"/>
      <c r="BL32" s="39"/>
      <c r="BM32" s="39"/>
    </row>
    <row r="33" spans="2:65" ht="23.25" customHeight="1" x14ac:dyDescent="0.25">
      <c r="B33" s="35"/>
      <c r="C33" s="53">
        <f t="shared" si="20"/>
        <v>41699</v>
      </c>
      <c r="D33" s="54"/>
      <c r="E33" s="55"/>
      <c r="F33" s="56">
        <f t="shared" si="21"/>
        <v>0.11410889389999999</v>
      </c>
      <c r="G33" s="56"/>
      <c r="H33" s="57"/>
      <c r="I33" s="56">
        <f t="shared" si="22"/>
        <v>0.10744681270000001</v>
      </c>
      <c r="J33" s="56"/>
      <c r="K33" s="57"/>
      <c r="L33" s="56">
        <f t="shared" si="23"/>
        <v>0.1200054368</v>
      </c>
      <c r="M33" s="58"/>
      <c r="N33" s="56"/>
      <c r="O33" s="56">
        <f t="shared" si="24"/>
        <v>0.13978455040000001</v>
      </c>
      <c r="P33" s="125"/>
      <c r="Y33" s="39"/>
      <c r="Z33" s="39"/>
      <c r="AA33" s="39"/>
      <c r="AB33" s="39"/>
      <c r="AC33" s="39"/>
      <c r="AD33" s="39"/>
      <c r="AE33" s="39"/>
      <c r="AF33" s="39"/>
      <c r="AG33" s="39"/>
      <c r="AH33" s="39"/>
      <c r="AI33" s="39"/>
      <c r="AJ33" s="79"/>
      <c r="AK33" s="79"/>
      <c r="AL33" s="80"/>
      <c r="AM33" s="81">
        <v>40878</v>
      </c>
      <c r="AN33" s="79">
        <v>201112</v>
      </c>
      <c r="AO33" s="80" t="str">
        <f t="shared" si="5"/>
        <v>CET1 ratio (was T1 excluding hybrids until Q4 2013)201112</v>
      </c>
      <c r="AP33" s="82">
        <f>VLOOKUP($AO33,Data!$A$2:$O$9000,Charts!AP$23,FALSE)</f>
        <v>-3.6261784999999998E-2</v>
      </c>
      <c r="AQ33" s="83">
        <f>VLOOKUP($AO33,Data!$A$2:$O$9000,Charts!AQ$23,FALSE)</f>
        <v>8.05891792E-2</v>
      </c>
      <c r="AR33" s="84">
        <f>VLOOKUP($AO33,Data!$A$2:$O$9000,Charts!AR$23,FALSE)</f>
        <v>9.3559573199999996E-2</v>
      </c>
      <c r="AS33" s="82">
        <f>VLOOKUP($AO33,Data!$A$2:$O$9000,Charts!AS$23,FALSE)</f>
        <v>8.6696425999999993E-2</v>
      </c>
      <c r="AT33" s="82">
        <f>VLOOKUP($AO33,Data!$A$2:$O$9000,Charts!AT$23,FALSE)</f>
        <v>9.2398571900000004E-2</v>
      </c>
      <c r="AU33" s="83">
        <f>VLOOKUP($AO33,Data!$A$2:$O$9000,Charts!AU$23,FALSE)</f>
        <v>0.1053999752</v>
      </c>
      <c r="AV33" s="82">
        <f>VLOOKUP($AO33,Data!$A$2:$O$9000,Charts!AV$23,FALSE)</f>
        <v>0.16006517510000001</v>
      </c>
      <c r="AW33" s="82">
        <f>VLOOKUP($AO33,Data!$A$2:$O$9000,Charts!AW$23,FALSE)</f>
        <v>9.6000099699999994E-2</v>
      </c>
      <c r="AX33" s="82">
        <f>VLOOKUP($AO33,Data!$A$2:$O$9000,Charts!AX$23,FALSE)</f>
        <v>9.3440050999999996E-2</v>
      </c>
      <c r="AY33" s="82">
        <f t="shared" si="6"/>
        <v>8.05891792E-2</v>
      </c>
      <c r="AZ33" s="82">
        <f t="shared" si="7"/>
        <v>0</v>
      </c>
      <c r="BA33" s="82">
        <f t="shared" si="8"/>
        <v>1.2970393999999996E-2</v>
      </c>
      <c r="BB33" s="82">
        <f t="shared" si="9"/>
        <v>1.1840402E-2</v>
      </c>
      <c r="BC33" s="82">
        <f t="shared" si="14"/>
        <v>0.11685096419999999</v>
      </c>
      <c r="BD33" s="83">
        <f t="shared" si="10"/>
        <v>5.4665199900000017E-2</v>
      </c>
      <c r="BE33" s="85">
        <f>VLOOKUP($AO33,Data!$A$2:$O$9000,BE$23,FALSE)</f>
        <v>996015196658</v>
      </c>
      <c r="BF33" s="85">
        <f>VLOOKUP($AO33,Data!$A$2:$O$9000,BF$23,FALSE)</f>
        <v>10779552000000</v>
      </c>
      <c r="BG33" s="86">
        <f t="shared" si="11"/>
        <v>115.43471347643772</v>
      </c>
      <c r="BH33" s="80">
        <f t="shared" si="12"/>
        <v>111.83082691326298</v>
      </c>
      <c r="BI33" s="87">
        <f t="shared" si="13"/>
        <v>12</v>
      </c>
      <c r="BJ33" s="80"/>
      <c r="BK33" s="39"/>
      <c r="BL33" s="39"/>
      <c r="BM33" s="39"/>
    </row>
    <row r="34" spans="2:65" ht="23.25" customHeight="1" x14ac:dyDescent="0.25">
      <c r="B34" s="35"/>
      <c r="C34" s="53">
        <f t="shared" si="20"/>
        <v>41791</v>
      </c>
      <c r="D34" s="54"/>
      <c r="E34" s="55"/>
      <c r="F34" s="56">
        <f t="shared" si="21"/>
        <v>0.1182871971</v>
      </c>
      <c r="G34" s="56"/>
      <c r="H34" s="57"/>
      <c r="I34" s="56">
        <f t="shared" si="22"/>
        <v>0.1110172785</v>
      </c>
      <c r="J34" s="56"/>
      <c r="K34" s="57"/>
      <c r="L34" s="56">
        <f t="shared" si="23"/>
        <v>0.1257700648</v>
      </c>
      <c r="M34" s="58"/>
      <c r="N34" s="56"/>
      <c r="O34" s="56">
        <f t="shared" si="24"/>
        <v>0.14591870500000001</v>
      </c>
      <c r="P34" s="125"/>
      <c r="Y34" s="39"/>
      <c r="Z34" s="39"/>
      <c r="AA34" s="39"/>
      <c r="AB34" s="39"/>
      <c r="AC34" s="39"/>
      <c r="AD34" s="39"/>
      <c r="AE34" s="39"/>
      <c r="AF34" s="39"/>
      <c r="AG34" s="39"/>
      <c r="AH34" s="39"/>
      <c r="AI34" s="39"/>
      <c r="AJ34" s="79"/>
      <c r="AK34" s="79"/>
      <c r="AL34" s="80"/>
      <c r="AM34" s="81"/>
      <c r="AN34" s="79"/>
      <c r="AO34" s="80"/>
      <c r="AP34" s="82"/>
      <c r="AQ34" s="83"/>
      <c r="AR34" s="84"/>
      <c r="AS34" s="82"/>
      <c r="AT34" s="82"/>
      <c r="AU34" s="83"/>
      <c r="AV34" s="82"/>
      <c r="AW34" s="82"/>
      <c r="AX34" s="82"/>
      <c r="AY34" s="82"/>
      <c r="AZ34" s="82"/>
      <c r="BA34" s="82"/>
      <c r="BB34" s="82"/>
      <c r="BC34" s="82"/>
      <c r="BD34" s="83"/>
      <c r="BE34" s="85"/>
      <c r="BF34" s="85"/>
      <c r="BG34" s="86"/>
      <c r="BH34" s="80"/>
      <c r="BI34" s="87"/>
      <c r="BJ34" s="80"/>
      <c r="BK34" s="39"/>
      <c r="BL34" s="39"/>
      <c r="BM34" s="39"/>
    </row>
    <row r="35" spans="2:65" ht="24" customHeight="1" x14ac:dyDescent="0.25">
      <c r="B35" s="35"/>
      <c r="C35" s="53">
        <f t="shared" ref="C35" si="25">AM45</f>
        <v>41883</v>
      </c>
      <c r="D35" s="54"/>
      <c r="E35" s="55"/>
      <c r="F35" s="56">
        <f t="shared" ref="F35" si="26">AT45</f>
        <v>0.1208929404</v>
      </c>
      <c r="G35" s="56"/>
      <c r="H35" s="57"/>
      <c r="I35" s="56">
        <f t="shared" ref="I35" si="27">AQ45</f>
        <v>0.1150425606</v>
      </c>
      <c r="J35" s="56"/>
      <c r="K35" s="57"/>
      <c r="L35" s="56">
        <f t="shared" ref="L35" si="28">AR45</f>
        <v>0.13056157800000001</v>
      </c>
      <c r="M35" s="58"/>
      <c r="N35" s="56"/>
      <c r="O35" s="56">
        <f t="shared" ref="O35" si="29">AU45</f>
        <v>0.14814848850000001</v>
      </c>
      <c r="P35" s="125"/>
      <c r="Y35" s="39"/>
      <c r="Z35" s="39"/>
      <c r="AA35" s="39"/>
      <c r="AB35" s="39"/>
      <c r="AC35" s="39"/>
      <c r="AD35" s="39"/>
      <c r="AE35" s="39"/>
      <c r="AF35" s="39"/>
      <c r="AG35" s="39"/>
      <c r="AH35" s="39"/>
      <c r="AI35" s="39"/>
      <c r="AJ35" s="79"/>
      <c r="AK35" s="79"/>
      <c r="AL35" s="80"/>
      <c r="AM35" s="81">
        <v>40969</v>
      </c>
      <c r="AN35" s="79">
        <v>201203</v>
      </c>
      <c r="AO35" s="80" t="str">
        <f t="shared" si="5"/>
        <v>CET1 ratio (was T1 excluding hybrids until Q4 2013)201203</v>
      </c>
      <c r="AP35" s="82">
        <f>VLOOKUP($AO35,Data!$A$2:$O$9000,Charts!AP$23,FALSE)</f>
        <v>-4.0661750000000003E-2</v>
      </c>
      <c r="AQ35" s="83">
        <f>VLOOKUP($AO35,Data!$A$2:$O$9000,Charts!AQ$23,FALSE)</f>
        <v>8.3368080499999997E-2</v>
      </c>
      <c r="AR35" s="84">
        <f>VLOOKUP($AO35,Data!$A$2:$O$9000,Charts!AR$23,FALSE)</f>
        <v>9.9861499000000006E-2</v>
      </c>
      <c r="AS35" s="82">
        <f>VLOOKUP($AO35,Data!$A$2:$O$9000,Charts!AS$23,FALSE)</f>
        <v>9.1794627500000003E-2</v>
      </c>
      <c r="AT35" s="82">
        <f>VLOOKUP($AO35,Data!$A$2:$O$9000,Charts!AT$23,FALSE)</f>
        <v>9.7950709600000005E-2</v>
      </c>
      <c r="AU35" s="83">
        <f>VLOOKUP($AO35,Data!$A$2:$O$9000,Charts!AU$23,FALSE)</f>
        <v>0.1126310745</v>
      </c>
      <c r="AV35" s="82">
        <f>VLOOKUP($AO35,Data!$A$2:$O$9000,Charts!AV$23,FALSE)</f>
        <v>0.16036191159999999</v>
      </c>
      <c r="AW35" s="82">
        <f>VLOOKUP($AO35,Data!$A$2:$O$9000,Charts!AW$23,FALSE)</f>
        <v>9.9581296E-2</v>
      </c>
      <c r="AX35" s="82">
        <f>VLOOKUP($AO35,Data!$A$2:$O$9000,Charts!AX$23,FALSE)</f>
        <v>0.100141702</v>
      </c>
      <c r="AY35" s="82">
        <f t="shared" si="6"/>
        <v>8.3368080499999997E-2</v>
      </c>
      <c r="AZ35" s="82">
        <f t="shared" si="7"/>
        <v>0</v>
      </c>
      <c r="BA35" s="82">
        <f t="shared" si="8"/>
        <v>1.6493418500000009E-2</v>
      </c>
      <c r="BB35" s="82">
        <f t="shared" si="9"/>
        <v>1.2769575499999991E-2</v>
      </c>
      <c r="BC35" s="82">
        <f t="shared" si="14"/>
        <v>0.12402983049999999</v>
      </c>
      <c r="BD35" s="83">
        <f t="shared" si="10"/>
        <v>4.7730837099999993E-2</v>
      </c>
      <c r="BE35" s="85">
        <f>VLOOKUP($AO35,Data!$A$2:$O$9000,BE$23,FALSE)</f>
        <v>1023636600000</v>
      </c>
      <c r="BF35" s="85">
        <f>VLOOKUP($AO35,Data!$A$2:$O$9000,BF$23,FALSE)</f>
        <v>10450528000000</v>
      </c>
      <c r="BG35" s="86">
        <f t="shared" si="11"/>
        <v>118.63593850924784</v>
      </c>
      <c r="BH35" s="80">
        <f t="shared" si="12"/>
        <v>108.41741733981232</v>
      </c>
      <c r="BI35" s="87">
        <f t="shared" si="13"/>
        <v>3</v>
      </c>
      <c r="BJ35" s="80"/>
      <c r="BK35" s="39"/>
      <c r="BL35" s="39"/>
      <c r="BM35" s="39"/>
    </row>
    <row r="36" spans="2:65" ht="24" customHeight="1" x14ac:dyDescent="0.25">
      <c r="B36" s="126"/>
      <c r="C36" s="127">
        <f>AM46</f>
        <v>41974</v>
      </c>
      <c r="D36" s="133"/>
      <c r="E36" s="134"/>
      <c r="F36" s="128">
        <f>AT46</f>
        <v>0.12126209490000001</v>
      </c>
      <c r="G36" s="128"/>
      <c r="H36" s="129"/>
      <c r="I36" s="128">
        <f>AQ46</f>
        <v>0.1096734467</v>
      </c>
      <c r="J36" s="128"/>
      <c r="K36" s="129"/>
      <c r="L36" s="128">
        <f>AR46</f>
        <v>0.12511095529999999</v>
      </c>
      <c r="M36" s="130"/>
      <c r="N36" s="128"/>
      <c r="O36" s="128">
        <f>AU46</f>
        <v>0.14620306459999999</v>
      </c>
      <c r="P36" s="131"/>
      <c r="Y36" s="39"/>
      <c r="Z36" s="39"/>
      <c r="AA36" s="39"/>
      <c r="AB36" s="39"/>
      <c r="AC36" s="39"/>
      <c r="AD36" s="39"/>
      <c r="AE36" s="39"/>
      <c r="AF36" s="39"/>
      <c r="AG36" s="39"/>
      <c r="AH36" s="39"/>
      <c r="AI36" s="39"/>
      <c r="AJ36" s="79"/>
      <c r="AK36" s="79"/>
      <c r="AL36" s="80"/>
      <c r="AM36" s="81">
        <v>41061</v>
      </c>
      <c r="AN36" s="79">
        <v>201206</v>
      </c>
      <c r="AO36" s="80" t="str">
        <f t="shared" si="5"/>
        <v>CET1 ratio (was T1 excluding hybrids until Q4 2013)201206</v>
      </c>
      <c r="AP36" s="82">
        <f>VLOOKUP($AO36,Data!$A$2:$O$9000,Charts!AP$23,FALSE)</f>
        <v>4.0175770600000001E-2</v>
      </c>
      <c r="AQ36" s="83">
        <f>VLOOKUP($AO36,Data!$A$2:$O$9000,Charts!AQ$23,FALSE)</f>
        <v>9.3219178E-2</v>
      </c>
      <c r="AR36" s="84">
        <f>VLOOKUP($AO36,Data!$A$2:$O$9000,Charts!AR$23,FALSE)</f>
        <v>0.1033136355</v>
      </c>
      <c r="AS36" s="82">
        <f>VLOOKUP($AO36,Data!$A$2:$O$9000,Charts!AS$23,FALSE)</f>
        <v>0.1011201847</v>
      </c>
      <c r="AT36" s="82">
        <f>VLOOKUP($AO36,Data!$A$2:$O$9000,Charts!AT$23,FALSE)</f>
        <v>0.1024929727</v>
      </c>
      <c r="AU36" s="83">
        <f>VLOOKUP($AO36,Data!$A$2:$O$9000,Charts!AU$23,FALSE)</f>
        <v>0.1117179133</v>
      </c>
      <c r="AV36" s="82">
        <f>VLOOKUP($AO36,Data!$A$2:$O$9000,Charts!AV$23,FALSE)</f>
        <v>0.1616984877</v>
      </c>
      <c r="AW36" s="82">
        <f>VLOOKUP($AO36,Data!$A$2:$O$9000,Charts!AW$23,FALSE)</f>
        <v>0.1022281281</v>
      </c>
      <c r="AX36" s="82">
        <f>VLOOKUP($AO36,Data!$A$2:$O$9000,Charts!AX$23,FALSE)</f>
        <v>0.1037945051</v>
      </c>
      <c r="AY36" s="82">
        <f t="shared" si="6"/>
        <v>9.3219178E-2</v>
      </c>
      <c r="AZ36" s="82">
        <f t="shared" si="7"/>
        <v>0</v>
      </c>
      <c r="BA36" s="82">
        <f t="shared" si="8"/>
        <v>1.0094457500000001E-2</v>
      </c>
      <c r="BB36" s="82">
        <f t="shared" si="9"/>
        <v>8.4042777999999985E-3</v>
      </c>
      <c r="BC36" s="82">
        <f t="shared" si="14"/>
        <v>5.3043407399999999E-2</v>
      </c>
      <c r="BD36" s="83">
        <f t="shared" si="10"/>
        <v>4.9980574400000005E-2</v>
      </c>
      <c r="BE36" s="85">
        <f>VLOOKUP($AO36,Data!$A$2:$O$9000,BE$23,FALSE)</f>
        <v>1068745100000</v>
      </c>
      <c r="BF36" s="85">
        <f>VLOOKUP($AO36,Data!$A$2:$O$9000,BF$23,FALSE)</f>
        <v>10427496000000</v>
      </c>
      <c r="BG36" s="86">
        <f t="shared" si="11"/>
        <v>123.86385751121045</v>
      </c>
      <c r="BH36" s="80">
        <f t="shared" si="12"/>
        <v>108.17847534987931</v>
      </c>
      <c r="BI36" s="87">
        <f t="shared" si="13"/>
        <v>6</v>
      </c>
      <c r="BJ36" s="80"/>
      <c r="BK36" s="39"/>
      <c r="BL36" s="39"/>
      <c r="BM36" s="39"/>
    </row>
    <row r="37" spans="2:65" x14ac:dyDescent="0.25">
      <c r="Y37" s="39"/>
      <c r="Z37" s="39"/>
      <c r="AA37" s="39"/>
      <c r="AB37" s="39"/>
      <c r="AC37" s="39"/>
      <c r="AD37" s="39"/>
      <c r="AE37" s="39"/>
      <c r="AF37" s="39"/>
      <c r="AG37" s="39"/>
      <c r="AH37" s="39"/>
      <c r="AI37" s="39"/>
      <c r="AJ37" s="79"/>
      <c r="AK37" s="79"/>
      <c r="AL37" s="80"/>
      <c r="AM37" s="81">
        <v>41153</v>
      </c>
      <c r="AN37" s="79">
        <v>201209</v>
      </c>
      <c r="AO37" s="80" t="str">
        <f>CONCATENATE($AO$21,AN37)</f>
        <v>CET1 ratio (was T1 excluding hybrids until Q4 2013)201209</v>
      </c>
      <c r="AP37" s="82">
        <f>VLOOKUP($AO37,Data!$A$2:$O$9000,Charts!AP$23,FALSE)</f>
        <v>2.7070891600000001E-2</v>
      </c>
      <c r="AQ37" s="83">
        <f>VLOOKUP($AO37,Data!$A$2:$O$9000,Charts!AQ$23,FALSE)</f>
        <v>9.4096936199999995E-2</v>
      </c>
      <c r="AR37" s="84">
        <f>VLOOKUP($AO37,Data!$A$2:$O$9000,Charts!AR$23,FALSE)</f>
        <v>0.10509054969999999</v>
      </c>
      <c r="AS37" s="82">
        <f>VLOOKUP($AO37,Data!$A$2:$O$9000,Charts!AS$23,FALSE)</f>
        <v>0.1023075936</v>
      </c>
      <c r="AT37" s="82">
        <f>VLOOKUP($AO37,Data!$A$2:$O$9000,Charts!AT$23,FALSE)</f>
        <v>0.1051873243</v>
      </c>
      <c r="AU37" s="83">
        <f>VLOOKUP($AO37,Data!$A$2:$O$9000,Charts!AU$23,FALSE)</f>
        <v>0.1139939422</v>
      </c>
      <c r="AV37" s="82">
        <f>VLOOKUP($AO37,Data!$A$2:$O$9000,Charts!AV$23,FALSE)</f>
        <v>0.1594634801</v>
      </c>
      <c r="AW37" s="82">
        <f>VLOOKUP($AO37,Data!$A$2:$O$9000,Charts!AW$23,FALSE)</f>
        <v>0.1066807914</v>
      </c>
      <c r="AX37" s="82">
        <f>VLOOKUP($AO37,Data!$A$2:$O$9000,Charts!AX$23,FALSE)</f>
        <v>0.1043734714</v>
      </c>
      <c r="AY37" s="82">
        <f>IF(AQ37&lt;0,0,AQ37)</f>
        <v>9.4096936199999995E-2</v>
      </c>
      <c r="AZ37" s="82">
        <f>IF(AQ37&lt;0,AQ37,0)</f>
        <v>0</v>
      </c>
      <c r="BA37" s="82">
        <f>AR37-AY37</f>
        <v>1.0993613499999999E-2</v>
      </c>
      <c r="BB37" s="82">
        <f>AU37-AR37</f>
        <v>8.9033925000000097E-3</v>
      </c>
      <c r="BC37" s="82">
        <f>AQ37-AP37</f>
        <v>6.7026044600000001E-2</v>
      </c>
      <c r="BD37" s="83">
        <f>AV37-AU37</f>
        <v>4.5469537899999996E-2</v>
      </c>
      <c r="BE37" s="85">
        <f>VLOOKUP($AO37,Data!$A$2:$O$9000,BE$23,FALSE)</f>
        <v>1088349900000</v>
      </c>
      <c r="BF37" s="85">
        <f>VLOOKUP($AO37,Data!$A$2:$O$9000,BF$23,FALSE)</f>
        <v>10346778000000</v>
      </c>
      <c r="BG37" s="86">
        <f>IF($AP$21=0,BE37/BE$25*100,(100*(BE37*12/$BI37)/BE$25))</f>
        <v>126.13598596703754</v>
      </c>
      <c r="BH37" s="80">
        <f>IF($AQ$21=0,BF37/BF$25*100,100*((BF37*12/$BI37)/BF$25))</f>
        <v>107.34107870419452</v>
      </c>
      <c r="BI37" s="87">
        <f>MONTH(AM37)</f>
        <v>9</v>
      </c>
      <c r="BJ37" s="80"/>
      <c r="BK37" s="39"/>
      <c r="BL37" s="39"/>
      <c r="BM37" s="39"/>
    </row>
    <row r="38" spans="2:65" x14ac:dyDescent="0.25">
      <c r="Y38" s="39"/>
      <c r="Z38" s="39"/>
      <c r="AA38" s="39"/>
      <c r="AB38" s="39"/>
      <c r="AC38" s="39"/>
      <c r="AD38" s="39"/>
      <c r="AE38" s="39"/>
      <c r="AF38" s="39"/>
      <c r="AG38" s="39"/>
      <c r="AH38" s="39"/>
      <c r="AI38" s="39"/>
      <c r="AJ38" s="79"/>
      <c r="AK38" s="79"/>
      <c r="AL38" s="80"/>
      <c r="AM38" s="81">
        <v>41244</v>
      </c>
      <c r="AN38" s="79">
        <v>201212</v>
      </c>
      <c r="AO38" s="80" t="str">
        <f>CONCATENATE($AO$21,AN38)</f>
        <v>CET1 ratio (was T1 excluding hybrids until Q4 2013)201212</v>
      </c>
      <c r="AP38" s="82">
        <f>VLOOKUP($AO38,Data!$A$2:$O$9000,Charts!AP$23,FALSE)</f>
        <v>3.5580401499999997E-2</v>
      </c>
      <c r="AQ38" s="83">
        <f>VLOOKUP($AO38,Data!$A$2:$O$9000,Charts!AQ$23,FALSE)</f>
        <v>9.5235084999999997E-2</v>
      </c>
      <c r="AR38" s="84">
        <f>VLOOKUP($AO38,Data!$A$2:$O$9000,Charts!AR$23,FALSE)</f>
        <v>0.10684284550000001</v>
      </c>
      <c r="AS38" s="82">
        <f>VLOOKUP($AO38,Data!$A$2:$O$9000,Charts!AS$23,FALSE)</f>
        <v>0.10506237</v>
      </c>
      <c r="AT38" s="82">
        <f>VLOOKUP($AO38,Data!$A$2:$O$9000,Charts!AT$23,FALSE)</f>
        <v>0.10775617949999999</v>
      </c>
      <c r="AU38" s="83">
        <f>VLOOKUP($AO38,Data!$A$2:$O$9000,Charts!AU$23,FALSE)</f>
        <v>0.1164804738</v>
      </c>
      <c r="AV38" s="82">
        <f>VLOOKUP($AO38,Data!$A$2:$O$9000,Charts!AV$23,FALSE)</f>
        <v>0.16149596150000001</v>
      </c>
      <c r="AW38" s="82">
        <f>VLOOKUP($AO38,Data!$A$2:$O$9000,Charts!AW$23,FALSE)</f>
        <v>0.1072581355</v>
      </c>
      <c r="AX38" s="82">
        <f>VLOOKUP($AO38,Data!$A$2:$O$9000,Charts!AX$23,FALSE)</f>
        <v>0.1066457844</v>
      </c>
      <c r="AY38" s="82">
        <f>IF(AQ38&lt;0,0,AQ38)</f>
        <v>9.5235084999999997E-2</v>
      </c>
      <c r="AZ38" s="82">
        <f>IF(AQ38&lt;0,AQ38,0)</f>
        <v>0</v>
      </c>
      <c r="BA38" s="82">
        <f>AR38-AY38</f>
        <v>1.1607760500000008E-2</v>
      </c>
      <c r="BB38" s="82">
        <f>AU38-AR38</f>
        <v>9.6376282999999924E-3</v>
      </c>
      <c r="BC38" s="82">
        <f>AQ38-AP38</f>
        <v>5.96546835E-2</v>
      </c>
      <c r="BD38" s="83">
        <f>AV38-AU38</f>
        <v>4.5015487700000009E-2</v>
      </c>
      <c r="BE38" s="85">
        <f>VLOOKUP($AO38,Data!$A$2:$O$9000,BE$23,FALSE)</f>
        <v>1084152900000</v>
      </c>
      <c r="BF38" s="85">
        <f>VLOOKUP($AO38,Data!$A$2:$O$9000,BF$23,FALSE)</f>
        <v>10061167000000</v>
      </c>
      <c r="BG38" s="86">
        <f>IF($AP$21=0,BE38/BE$25*100,(100*(BE38*12/$BI38)/BE$25))</f>
        <v>125.64956819541497</v>
      </c>
      <c r="BH38" s="80">
        <f>IF($AQ$21=0,BF38/BF$25*100,100*((BF38*12/$BI38)/BF$25))</f>
        <v>104.37805071327951</v>
      </c>
      <c r="BI38" s="87">
        <f>MONTH(AM38)</f>
        <v>12</v>
      </c>
      <c r="BJ38" s="80"/>
      <c r="BK38" s="39"/>
      <c r="BL38" s="39"/>
      <c r="BM38" s="39"/>
    </row>
    <row r="39" spans="2:65" x14ac:dyDescent="0.25">
      <c r="Y39" s="39"/>
      <c r="Z39" s="39"/>
      <c r="AA39" s="39"/>
      <c r="AB39" s="39"/>
      <c r="AC39" s="39"/>
      <c r="AD39" s="39"/>
      <c r="AE39" s="39"/>
      <c r="AF39" s="39"/>
      <c r="AG39" s="39"/>
      <c r="AH39" s="39"/>
      <c r="AI39" s="39"/>
      <c r="AJ39" s="79"/>
      <c r="AK39" s="79"/>
      <c r="AL39" s="80"/>
      <c r="AM39" s="81">
        <v>41334</v>
      </c>
      <c r="AN39" s="79">
        <v>201303</v>
      </c>
      <c r="AO39" s="80" t="str">
        <f>CONCATENATE($AO$21,AN39)</f>
        <v>CET1 ratio (was T1 excluding hybrids until Q4 2013)201303</v>
      </c>
      <c r="AP39" s="82">
        <f>VLOOKUP($AO39,Data!$A$2:$O$9000,Charts!AP$23,FALSE)</f>
        <v>8.5248650199999998E-2</v>
      </c>
      <c r="AQ39" s="83">
        <f>VLOOKUP($AO39,Data!$A$2:$O$9000,Charts!AQ$23,FALSE)</f>
        <v>9.8430128399999997E-2</v>
      </c>
      <c r="AR39" s="84">
        <f>VLOOKUP($AO39,Data!$A$2:$O$9000,Charts!AR$23,FALSE)</f>
        <v>0.1072043166</v>
      </c>
      <c r="AS39" s="82">
        <f>VLOOKUP($AO39,Data!$A$2:$O$9000,Charts!AS$23,FALSE)</f>
        <v>0.11216953139999999</v>
      </c>
      <c r="AT39" s="82">
        <f>VLOOKUP($AO39,Data!$A$2:$O$9000,Charts!AT$23,FALSE)</f>
        <v>0.10787548819999999</v>
      </c>
      <c r="AU39" s="83">
        <f>VLOOKUP($AO39,Data!$A$2:$O$9000,Charts!AU$23,FALSE)</f>
        <v>0.1228327364</v>
      </c>
      <c r="AV39" s="82">
        <f>VLOOKUP($AO39,Data!$A$2:$O$9000,Charts!AV$23,FALSE)</f>
        <v>0.15019072729999999</v>
      </c>
      <c r="AW39" s="82">
        <f>VLOOKUP($AO39,Data!$A$2:$O$9000,Charts!AW$23,FALSE)</f>
        <v>0.1025071882</v>
      </c>
      <c r="AX39" s="82">
        <f>VLOOKUP($AO39,Data!$A$2:$O$9000,Charts!AX$23,FALSE)</f>
        <v>0.11051427799999999</v>
      </c>
      <c r="AY39" s="82">
        <f>IF(AQ39&lt;0,0,AQ39)</f>
        <v>9.8430128399999997E-2</v>
      </c>
      <c r="AZ39" s="82">
        <f>IF(AQ39&lt;0,AQ39,0)</f>
        <v>0</v>
      </c>
      <c r="BA39" s="82">
        <f>AR39-AY39</f>
        <v>8.7741882000000049E-3</v>
      </c>
      <c r="BB39" s="82">
        <f>AU39-AR39</f>
        <v>1.5628419800000001E-2</v>
      </c>
      <c r="BC39" s="82">
        <f>AQ39-AP39</f>
        <v>1.3181478199999999E-2</v>
      </c>
      <c r="BD39" s="83">
        <f>AV39-AU39</f>
        <v>2.735799089999999E-2</v>
      </c>
      <c r="BE39" s="85">
        <f>VLOOKUP($AO39,Data!$A$2:$O$9000,BE$23,FALSE)</f>
        <v>1087695100000</v>
      </c>
      <c r="BF39" s="85">
        <f>VLOOKUP($AO39,Data!$A$2:$O$9000,BF$23,FALSE)</f>
        <v>10082876000000</v>
      </c>
      <c r="BG39" s="86">
        <f>IF($AP$21=0,BE39/BE$25*100,(100*(BE39*12/$BI39)/BE$25))</f>
        <v>126.06009691369981</v>
      </c>
      <c r="BH39" s="80">
        <f>IF($AQ$21=0,BF39/BF$25*100,100*((BF39*12/$BI39)/BF$25))</f>
        <v>104.60326744041808</v>
      </c>
      <c r="BI39" s="87">
        <f>MONTH(AM39)</f>
        <v>3</v>
      </c>
      <c r="BJ39" s="80"/>
      <c r="BK39" s="39"/>
      <c r="BL39" s="39"/>
      <c r="BM39" s="39"/>
    </row>
    <row r="40" spans="2:65" x14ac:dyDescent="0.25">
      <c r="Y40" s="39"/>
      <c r="Z40" s="39"/>
      <c r="AA40" s="39"/>
      <c r="AB40" s="39"/>
      <c r="AC40" s="39"/>
      <c r="AD40" s="39"/>
      <c r="AE40" s="39"/>
      <c r="AF40" s="39"/>
      <c r="AG40" s="39"/>
      <c r="AH40" s="39"/>
      <c r="AI40" s="39"/>
      <c r="AJ40" s="79"/>
      <c r="AK40" s="79"/>
      <c r="AL40" s="80"/>
      <c r="AM40" s="81">
        <v>41426</v>
      </c>
      <c r="AN40" s="79">
        <v>201306</v>
      </c>
      <c r="AO40" s="80" t="str">
        <f t="shared" ref="AO40:AO41" si="30">CONCATENATE($AO$21,AN40)</f>
        <v>CET1 ratio (was T1 excluding hybrids until Q4 2013)201306</v>
      </c>
      <c r="AP40" s="82">
        <f>VLOOKUP($AO40,Data!$A$2:$O$9000,Charts!AP$23,FALSE)</f>
        <v>8.5356785099999999E-2</v>
      </c>
      <c r="AQ40" s="83">
        <f>VLOOKUP($AO40,Data!$A$2:$O$9000,Charts!AQ$23,FALSE)</f>
        <v>0.10007691170000001</v>
      </c>
      <c r="AR40" s="84">
        <f>VLOOKUP($AO40,Data!$A$2:$O$9000,Charts!AR$23,FALSE)</f>
        <v>0.1102114848</v>
      </c>
      <c r="AS40" s="82">
        <f>VLOOKUP($AO40,Data!$A$2:$O$9000,Charts!AS$23,FALSE)</f>
        <v>0.1166787207</v>
      </c>
      <c r="AT40" s="82">
        <f>VLOOKUP($AO40,Data!$A$2:$O$9000,Charts!AT$23,FALSE)</f>
        <v>0.1113701649</v>
      </c>
      <c r="AU40" s="83">
        <f>VLOOKUP($AO40,Data!$A$2:$O$9000,Charts!AU$23,FALSE)</f>
        <v>0.12630815870000001</v>
      </c>
      <c r="AV40" s="82">
        <f>VLOOKUP($AO40,Data!$A$2:$O$9000,Charts!AV$23,FALSE)</f>
        <v>0.15399323940000001</v>
      </c>
      <c r="AW40" s="82">
        <f>VLOOKUP($AO40,Data!$A$2:$O$9000,Charts!AW$23,FALSE)</f>
        <v>0.1067895846</v>
      </c>
      <c r="AX40" s="82">
        <f>VLOOKUP($AO40,Data!$A$2:$O$9000,Charts!AX$23,FALSE)</f>
        <v>0.1105608287</v>
      </c>
      <c r="AY40" s="82">
        <f t="shared" ref="AY40:AY41" si="31">IF(AQ40&lt;0,0,AQ40)</f>
        <v>0.10007691170000001</v>
      </c>
      <c r="AZ40" s="82">
        <f t="shared" ref="AZ40:AZ41" si="32">IF(AQ40&lt;0,AQ40,0)</f>
        <v>0</v>
      </c>
      <c r="BA40" s="82">
        <f t="shared" ref="BA40:BA41" si="33">AR40-AY40</f>
        <v>1.0134573099999988E-2</v>
      </c>
      <c r="BB40" s="82">
        <f t="shared" ref="BB40:BB41" si="34">AU40-AR40</f>
        <v>1.6096673900000011E-2</v>
      </c>
      <c r="BC40" s="82">
        <f t="shared" ref="BC40:BC41" si="35">AQ40-AP40</f>
        <v>1.4720126600000008E-2</v>
      </c>
      <c r="BD40" s="83">
        <f t="shared" ref="BD40:BD41" si="36">AV40-AU40</f>
        <v>2.7685080700000003E-2</v>
      </c>
      <c r="BE40" s="85">
        <f>VLOOKUP($AO40,Data!$A$2:$O$9000,BE$23,FALSE)</f>
        <v>1096310800000</v>
      </c>
      <c r="BF40" s="85">
        <f>VLOOKUP($AO40,Data!$A$2:$O$9000,BF$23,FALSE)</f>
        <v>9843846300000</v>
      </c>
      <c r="BG40" s="86">
        <f t="shared" ref="BG40:BG41" si="37">IF($AP$21=0,BE40/BE$25*100,(100*(BE40*12/$BI40)/BE$25))</f>
        <v>127.05862671950602</v>
      </c>
      <c r="BH40" s="80">
        <f t="shared" ref="BH40:BH41" si="38">IF($AQ$21=0,BF40/BF$25*100,100*((BF40*12/$BI40)/BF$25))</f>
        <v>102.12349007974211</v>
      </c>
      <c r="BI40" s="87">
        <f t="shared" ref="BI40:BI41" si="39">MONTH(AM40)</f>
        <v>6</v>
      </c>
      <c r="BJ40" s="80"/>
      <c r="BK40" s="39"/>
      <c r="BL40" s="39"/>
      <c r="BM40" s="39"/>
    </row>
    <row r="41" spans="2:65" x14ac:dyDescent="0.25">
      <c r="Y41" s="39"/>
      <c r="Z41" s="39"/>
      <c r="AA41" s="39"/>
      <c r="AB41" s="39"/>
      <c r="AC41" s="39"/>
      <c r="AD41" s="39"/>
      <c r="AE41" s="39"/>
      <c r="AF41" s="39"/>
      <c r="AG41" s="39"/>
      <c r="AH41" s="39"/>
      <c r="AI41" s="39"/>
      <c r="AJ41" s="79"/>
      <c r="AK41" s="79"/>
      <c r="AL41" s="80"/>
      <c r="AM41" s="81">
        <v>41518</v>
      </c>
      <c r="AN41" s="79">
        <v>201309</v>
      </c>
      <c r="AO41" s="80" t="str">
        <f t="shared" si="30"/>
        <v>CET1 ratio (was T1 excluding hybrids until Q4 2013)201309</v>
      </c>
      <c r="AP41" s="82">
        <f>VLOOKUP($AO41,Data!$A$2:$O$9000,Charts!AP$23,FALSE)</f>
        <v>8.3773058900000003E-2</v>
      </c>
      <c r="AQ41" s="83">
        <f>VLOOKUP($AO41,Data!$A$2:$O$9000,Charts!AQ$23,FALSE)</f>
        <v>0.10240907859999999</v>
      </c>
      <c r="AR41" s="84">
        <f>VLOOKUP($AO41,Data!$A$2:$O$9000,Charts!AR$23,FALSE)</f>
        <v>0.11092436510000001</v>
      </c>
      <c r="AS41" s="82">
        <f>VLOOKUP($AO41,Data!$A$2:$O$9000,Charts!AS$23,FALSE)</f>
        <v>0.1179362</v>
      </c>
      <c r="AT41" s="82">
        <f>VLOOKUP($AO41,Data!$A$2:$O$9000,Charts!AT$23,FALSE)</f>
        <v>0.1141839057</v>
      </c>
      <c r="AU41" s="83">
        <f>VLOOKUP($AO41,Data!$A$2:$O$9000,Charts!AU$23,FALSE)</f>
        <v>0.13060888509999999</v>
      </c>
      <c r="AV41" s="82">
        <f>VLOOKUP($AO41,Data!$A$2:$O$9000,Charts!AV$23,FALSE)</f>
        <v>0.155587318</v>
      </c>
      <c r="AW41" s="82">
        <f>VLOOKUP($AO41,Data!$A$2:$O$9000,Charts!AW$23,FALSE)</f>
        <v>0.1127872194</v>
      </c>
      <c r="AX41" s="82">
        <f>VLOOKUP($AO41,Data!$A$2:$O$9000,Charts!AX$23,FALSE)</f>
        <v>0.1103788243</v>
      </c>
      <c r="AY41" s="82">
        <f t="shared" si="31"/>
        <v>0.10240907859999999</v>
      </c>
      <c r="AZ41" s="82">
        <f t="shared" si="32"/>
        <v>0</v>
      </c>
      <c r="BA41" s="82">
        <f t="shared" si="33"/>
        <v>8.5152865000000105E-3</v>
      </c>
      <c r="BB41" s="82">
        <f t="shared" si="34"/>
        <v>1.9684519999999983E-2</v>
      </c>
      <c r="BC41" s="82">
        <f t="shared" si="35"/>
        <v>1.8636019699999992E-2</v>
      </c>
      <c r="BD41" s="83">
        <f t="shared" si="36"/>
        <v>2.4978432900000014E-2</v>
      </c>
      <c r="BE41" s="85">
        <f>VLOOKUP($AO41,Data!$A$2:$O$9000,BE$23,FALSE)</f>
        <v>1099709700000</v>
      </c>
      <c r="BF41" s="85">
        <f>VLOOKUP($AO41,Data!$A$2:$O$9000,BF$23,FALSE)</f>
        <v>9631039700000</v>
      </c>
      <c r="BG41" s="86">
        <f t="shared" si="37"/>
        <v>127.45254746383961</v>
      </c>
      <c r="BH41" s="80">
        <f t="shared" si="38"/>
        <v>99.915760291843696</v>
      </c>
      <c r="BI41" s="87">
        <f t="shared" si="39"/>
        <v>9</v>
      </c>
      <c r="BJ41" s="80"/>
      <c r="BK41" s="39"/>
      <c r="BL41" s="39"/>
      <c r="BM41" s="39"/>
    </row>
    <row r="42" spans="2:65" x14ac:dyDescent="0.25">
      <c r="Y42" s="39"/>
      <c r="Z42" s="39"/>
      <c r="AA42" s="39"/>
      <c r="AB42" s="39"/>
      <c r="AC42" s="39"/>
      <c r="AD42" s="39"/>
      <c r="AE42" s="39"/>
      <c r="AF42" s="39"/>
      <c r="AG42" s="39"/>
      <c r="AH42" s="39"/>
      <c r="AI42" s="39"/>
      <c r="AJ42" s="79"/>
      <c r="AK42" s="79"/>
      <c r="AL42" s="80"/>
      <c r="AM42" s="81">
        <v>41609</v>
      </c>
      <c r="AN42" s="79">
        <v>201312</v>
      </c>
      <c r="AO42" s="80" t="str">
        <f t="shared" ref="AO42" si="40">CONCATENATE($AO$21,AN42)</f>
        <v>CET1 ratio (was T1 excluding hybrids until Q4 2013)201312</v>
      </c>
      <c r="AP42" s="82">
        <f>VLOOKUP($AO42,Data!$A$2:$O$9000,Charts!AP$23,FALSE)</f>
        <v>9.2054949699999999E-2</v>
      </c>
      <c r="AQ42" s="83">
        <f>VLOOKUP($AO42,Data!$A$2:$O$9000,Charts!AQ$23,FALSE)</f>
        <v>0.10440222659999999</v>
      </c>
      <c r="AR42" s="84">
        <f>VLOOKUP($AO42,Data!$A$2:$O$9000,Charts!AR$23,FALSE)</f>
        <v>0.1142312863</v>
      </c>
      <c r="AS42" s="82">
        <f>VLOOKUP($AO42,Data!$A$2:$O$9000,Charts!AS$23,FALSE)</f>
        <v>0.1225758221</v>
      </c>
      <c r="AT42" s="82">
        <f>VLOOKUP($AO42,Data!$A$2:$O$9000,Charts!AT$23,FALSE)</f>
        <v>0.1157157385</v>
      </c>
      <c r="AU42" s="83">
        <f>VLOOKUP($AO42,Data!$A$2:$O$9000,Charts!AU$23,FALSE)</f>
        <v>0.1350205038</v>
      </c>
      <c r="AV42" s="82">
        <f>VLOOKUP($AO42,Data!$A$2:$O$9000,Charts!AV$23,FALSE)</f>
        <v>0.16061297450000001</v>
      </c>
      <c r="AW42" s="82">
        <f>VLOOKUP($AO42,Data!$A$2:$O$9000,Charts!AW$23,FALSE)</f>
        <v>0.1133315765</v>
      </c>
      <c r="AX42" s="82">
        <f>VLOOKUP($AO42,Data!$A$2:$O$9000,Charts!AX$23,FALSE)</f>
        <v>0.1152509449</v>
      </c>
      <c r="AY42" s="82">
        <f t="shared" ref="AY42" si="41">IF(AQ42&lt;0,0,AQ42)</f>
        <v>0.10440222659999999</v>
      </c>
      <c r="AZ42" s="82">
        <f t="shared" ref="AZ42" si="42">IF(AQ42&lt;0,AQ42,0)</f>
        <v>0</v>
      </c>
      <c r="BA42" s="82">
        <f t="shared" ref="BA42" si="43">AR42-AY42</f>
        <v>9.8290597000000035E-3</v>
      </c>
      <c r="BB42" s="82">
        <f t="shared" ref="BB42" si="44">AU42-AR42</f>
        <v>2.0789217499999998E-2</v>
      </c>
      <c r="BC42" s="82">
        <f t="shared" ref="BC42" si="45">AQ42-AP42</f>
        <v>1.2347276899999995E-2</v>
      </c>
      <c r="BD42" s="83">
        <f t="shared" ref="BD42" si="46">AV42-AU42</f>
        <v>2.5592470700000008E-2</v>
      </c>
      <c r="BE42" s="85">
        <f>VLOOKUP($AO42,Data!$A$2:$O$9000,BE$23,FALSE)</f>
        <v>1089551200000</v>
      </c>
      <c r="BF42" s="85">
        <f>VLOOKUP($AO42,Data!$A$2:$O$9000,BF$23,FALSE)</f>
        <v>9415756700000</v>
      </c>
      <c r="BG42" s="86">
        <f t="shared" ref="BG42" si="47">IF($AP$21=0,BE42/BE$25*100,(100*(BE42*12/$BI42)/BE$25))</f>
        <v>126.27521247860538</v>
      </c>
      <c r="BH42" s="80">
        <f t="shared" ref="BH42" si="48">IF($AQ$21=0,BF42/BF$25*100,100*((BF42*12/$BI42)/BF$25))</f>
        <v>97.682339467827262</v>
      </c>
      <c r="BI42" s="87">
        <f t="shared" ref="BI42" si="49">MONTH(AM42)</f>
        <v>12</v>
      </c>
      <c r="BJ42" s="80"/>
      <c r="BK42" s="39"/>
      <c r="BL42" s="39"/>
      <c r="BM42" s="39"/>
    </row>
    <row r="43" spans="2:65" x14ac:dyDescent="0.25">
      <c r="Y43" s="39"/>
      <c r="Z43" s="39"/>
      <c r="AA43" s="39"/>
      <c r="AB43" s="39"/>
      <c r="AC43" s="39"/>
      <c r="AD43" s="39"/>
      <c r="AE43" s="39"/>
      <c r="AF43" s="39"/>
      <c r="AG43" s="39"/>
      <c r="AH43" s="39"/>
      <c r="AI43" s="39"/>
      <c r="AJ43" s="79"/>
      <c r="AK43" s="79"/>
      <c r="AL43" s="80"/>
      <c r="AM43" s="81">
        <v>41699</v>
      </c>
      <c r="AN43" s="79">
        <v>201403</v>
      </c>
      <c r="AO43" s="80" t="str">
        <f t="shared" ref="AO43:AO46" si="50">CONCATENATE($AO$21,AN43)</f>
        <v>CET1 ratio (was T1 excluding hybrids until Q4 2013)201403</v>
      </c>
      <c r="AP43" s="82">
        <f>VLOOKUP($AO43,Data!$A$2:$O$9000,Charts!AP$23,FALSE)</f>
        <v>9.1887009699999994E-2</v>
      </c>
      <c r="AQ43" s="83">
        <f>VLOOKUP($AO43,Data!$A$2:$O$9000,Charts!AQ$23,FALSE)</f>
        <v>0.10744681270000001</v>
      </c>
      <c r="AR43" s="84">
        <f>VLOOKUP($AO43,Data!$A$2:$O$9000,Charts!AR$23,FALSE)</f>
        <v>0.1200054368</v>
      </c>
      <c r="AS43" s="82">
        <f>VLOOKUP($AO43,Data!$A$2:$O$9000,Charts!AS$23,FALSE)</f>
        <v>0.12492306409999999</v>
      </c>
      <c r="AT43" s="82">
        <f>VLOOKUP($AO43,Data!$A$2:$O$9000,Charts!AT$23,FALSE)</f>
        <v>0.11410889389999999</v>
      </c>
      <c r="AU43" s="83">
        <f>VLOOKUP($AO43,Data!$A$2:$O$9000,Charts!AU$23,FALSE)</f>
        <v>0.13978455040000001</v>
      </c>
      <c r="AV43" s="82">
        <f>VLOOKUP($AO43,Data!$A$2:$O$9000,Charts!AV$23,FALSE)</f>
        <v>0.17845117220000001</v>
      </c>
      <c r="AW43" s="82">
        <f>VLOOKUP($AO43,Data!$A$2:$O$9000,Charts!AW$23,FALSE)</f>
        <v>0.1090917828</v>
      </c>
      <c r="AX43" s="82">
        <f>VLOOKUP($AO43,Data!$A$2:$O$9000,Charts!AX$23,FALSE)</f>
        <v>0.1230836597</v>
      </c>
      <c r="AY43" s="82">
        <f t="shared" ref="AY43:AY44" si="51">IF(AQ43&lt;0,0,AQ43)</f>
        <v>0.10744681270000001</v>
      </c>
      <c r="AZ43" s="82">
        <f t="shared" ref="AZ43:AZ44" si="52">IF(AQ43&lt;0,AQ43,0)</f>
        <v>0</v>
      </c>
      <c r="BA43" s="82">
        <f t="shared" ref="BA43:BA44" si="53">AR43-AY43</f>
        <v>1.2558624099999999E-2</v>
      </c>
      <c r="BB43" s="82">
        <f t="shared" ref="BB43:BB44" si="54">AU43-AR43</f>
        <v>1.9779113600000009E-2</v>
      </c>
      <c r="BC43" s="82">
        <f t="shared" ref="BC43:BC44" si="55">AQ43-AP43</f>
        <v>1.5559803000000011E-2</v>
      </c>
      <c r="BD43" s="83">
        <f t="shared" ref="BD43:BD44" si="56">AV43-AU43</f>
        <v>3.8666621799999995E-2</v>
      </c>
      <c r="BE43" s="85">
        <f>VLOOKUP($AO43,Data!$A$2:$O$9000,BE$23,FALSE)</f>
        <v>1123281300000</v>
      </c>
      <c r="BF43" s="85">
        <f>VLOOKUP($AO43,Data!$A$2:$O$9000,BF$23,FALSE)</f>
        <v>9843942100000</v>
      </c>
      <c r="BG43" s="86">
        <f t="shared" ref="BG43:BG44" si="57">IF($AP$21=0,BE43/BE$25*100,(100*(BE43*12/$BI43)/BE$25))</f>
        <v>130.1844143081519</v>
      </c>
      <c r="BH43" s="80">
        <f t="shared" ref="BH43:BH44" si="58">IF($AQ$21=0,BF43/BF$25*100,100*((BF43*12/$BI43)/BF$25))</f>
        <v>102.1244839423088</v>
      </c>
      <c r="BI43" s="87">
        <f t="shared" ref="BI43:BI44" si="59">MONTH(AM43)</f>
        <v>3</v>
      </c>
      <c r="BJ43" s="80"/>
      <c r="BK43" s="39"/>
      <c r="BL43" s="39"/>
      <c r="BM43" s="39"/>
    </row>
    <row r="44" spans="2:65" x14ac:dyDescent="0.25">
      <c r="Y44" s="39"/>
      <c r="Z44" s="39"/>
      <c r="AA44" s="39"/>
      <c r="AB44" s="39"/>
      <c r="AC44" s="39"/>
      <c r="AD44" s="39"/>
      <c r="AE44" s="39"/>
      <c r="AF44" s="39"/>
      <c r="AG44" s="39"/>
      <c r="AH44" s="39"/>
      <c r="AI44" s="39"/>
      <c r="AJ44" s="79"/>
      <c r="AK44" s="79"/>
      <c r="AL44" s="80"/>
      <c r="AM44" s="81">
        <v>41791</v>
      </c>
      <c r="AN44" s="79">
        <v>201406</v>
      </c>
      <c r="AO44" s="80" t="str">
        <f t="shared" si="50"/>
        <v>CET1 ratio (was T1 excluding hybrids until Q4 2013)201406</v>
      </c>
      <c r="AP44" s="82">
        <f>VLOOKUP($AO44,Data!$A$2:$O$9000,Charts!AP$23,FALSE)</f>
        <v>0.100756078</v>
      </c>
      <c r="AQ44" s="83">
        <f>VLOOKUP($AO44,Data!$A$2:$O$9000,Charts!AQ$23,FALSE)</f>
        <v>0.1110172785</v>
      </c>
      <c r="AR44" s="84">
        <f>VLOOKUP($AO44,Data!$A$2:$O$9000,Charts!AR$23,FALSE)</f>
        <v>0.1257700648</v>
      </c>
      <c r="AS44" s="82">
        <f>VLOOKUP($AO44,Data!$A$2:$O$9000,Charts!AS$23,FALSE)</f>
        <v>0.1302703077</v>
      </c>
      <c r="AT44" s="82">
        <f>VLOOKUP($AO44,Data!$A$2:$O$9000,Charts!AT$23,FALSE)</f>
        <v>0.1182871971</v>
      </c>
      <c r="AU44" s="83">
        <f>VLOOKUP($AO44,Data!$A$2:$O$9000,Charts!AU$23,FALSE)</f>
        <v>0.14591870500000001</v>
      </c>
      <c r="AV44" s="82">
        <f>VLOOKUP($AO44,Data!$A$2:$O$9000,Charts!AV$23,FALSE)</f>
        <v>0.17605936050000001</v>
      </c>
      <c r="AW44" s="82">
        <f>VLOOKUP($AO44,Data!$A$2:$O$9000,Charts!AW$23,FALSE)</f>
        <v>0.1097774765</v>
      </c>
      <c r="AX44" s="82">
        <f>VLOOKUP($AO44,Data!$A$2:$O$9000,Charts!AX$23,FALSE)</f>
        <v>0.13255714029999999</v>
      </c>
      <c r="AY44" s="82">
        <f t="shared" si="51"/>
        <v>0.1110172785</v>
      </c>
      <c r="AZ44" s="82">
        <f t="shared" si="52"/>
        <v>0</v>
      </c>
      <c r="BA44" s="82">
        <f t="shared" si="53"/>
        <v>1.4752786300000001E-2</v>
      </c>
      <c r="BB44" s="82">
        <f t="shared" si="54"/>
        <v>2.0148640200000012E-2</v>
      </c>
      <c r="BC44" s="82">
        <f t="shared" si="55"/>
        <v>1.0261200499999998E-2</v>
      </c>
      <c r="BD44" s="83">
        <f t="shared" si="56"/>
        <v>3.0140655500000002E-2</v>
      </c>
      <c r="BE44" s="85">
        <f>VLOOKUP($AO44,Data!$A$2:$O$9000,BE$23,FALSE)</f>
        <v>1154828000000</v>
      </c>
      <c r="BF44" s="85">
        <f>VLOOKUP($AO44,Data!$A$2:$O$9000,BF$23,FALSE)</f>
        <v>9762916400000</v>
      </c>
      <c r="BG44" s="86">
        <f t="shared" si="57"/>
        <v>133.84056763577783</v>
      </c>
      <c r="BH44" s="80">
        <f t="shared" si="58"/>
        <v>101.28389510965359</v>
      </c>
      <c r="BI44" s="87">
        <f t="shared" si="59"/>
        <v>6</v>
      </c>
      <c r="BJ44" s="80"/>
      <c r="BK44" s="39"/>
      <c r="BL44" s="39"/>
      <c r="BM44" s="39"/>
    </row>
    <row r="45" spans="2:65" x14ac:dyDescent="0.25">
      <c r="Y45" s="39"/>
      <c r="Z45" s="39"/>
      <c r="AA45" s="39"/>
      <c r="AB45" s="39"/>
      <c r="AC45" s="39"/>
      <c r="AD45" s="39"/>
      <c r="AE45" s="39"/>
      <c r="AF45" s="39"/>
      <c r="AG45" s="39"/>
      <c r="AH45" s="39"/>
      <c r="AI45" s="39"/>
      <c r="AJ45" s="79"/>
      <c r="AK45" s="79"/>
      <c r="AL45" s="80"/>
      <c r="AM45" s="81">
        <v>41883</v>
      </c>
      <c r="AN45" s="79">
        <v>201409</v>
      </c>
      <c r="AO45" s="80" t="str">
        <f t="shared" si="50"/>
        <v>CET1 ratio (was T1 excluding hybrids until Q4 2013)201409</v>
      </c>
      <c r="AP45" s="82">
        <f>VLOOKUP($AO45,Data!$A$2:$O$9000,Charts!AP$23,FALSE)</f>
        <v>0.1023888199</v>
      </c>
      <c r="AQ45" s="83">
        <f>VLOOKUP($AO45,Data!$A$2:$O$9000,Charts!AQ$23,FALSE)</f>
        <v>0.1150425606</v>
      </c>
      <c r="AR45" s="84">
        <f>VLOOKUP($AO45,Data!$A$2:$O$9000,Charts!AR$23,FALSE)</f>
        <v>0.13056157800000001</v>
      </c>
      <c r="AS45" s="82">
        <f>VLOOKUP($AO45,Data!$A$2:$O$9000,Charts!AS$23,FALSE)</f>
        <v>0.13295024250000001</v>
      </c>
      <c r="AT45" s="82">
        <f>VLOOKUP($AO45,Data!$A$2:$O$9000,Charts!AT$23,FALSE)</f>
        <v>0.1208929404</v>
      </c>
      <c r="AU45" s="83">
        <f>VLOOKUP($AO45,Data!$A$2:$O$9000,Charts!AU$23,FALSE)</f>
        <v>0.14814848850000001</v>
      </c>
      <c r="AV45" s="82">
        <f>VLOOKUP($AO45,Data!$A$2:$O$9000,Charts!AV$23,FALSE)</f>
        <v>0.17078860679999999</v>
      </c>
      <c r="AW45" s="82">
        <f>VLOOKUP($AO45,Data!$A$2:$O$9000,Charts!AW$23,FALSE)</f>
        <v>0.1152591917</v>
      </c>
      <c r="AX45" s="82">
        <f>VLOOKUP($AO45,Data!$A$2:$O$9000,Charts!AX$23,FALSE)</f>
        <v>0.13500611949999999</v>
      </c>
      <c r="AY45" s="82">
        <f t="shared" ref="AY45:AY46" si="60">IF(AQ45&lt;0,0,AQ45)</f>
        <v>0.1150425606</v>
      </c>
      <c r="AZ45" s="82">
        <f t="shared" ref="AZ45:AZ46" si="61">IF(AQ45&lt;0,AQ45,0)</f>
        <v>0</v>
      </c>
      <c r="BA45" s="82">
        <f t="shared" ref="BA45:BA46" si="62">AR45-AY45</f>
        <v>1.5519017400000015E-2</v>
      </c>
      <c r="BB45" s="82">
        <f t="shared" ref="BB45:BB46" si="63">AU45-AR45</f>
        <v>1.7586910499999997E-2</v>
      </c>
      <c r="BC45" s="82">
        <f t="shared" ref="BC45:BC46" si="64">AQ45-AP45</f>
        <v>1.2653740699999999E-2</v>
      </c>
      <c r="BD45" s="83">
        <f t="shared" ref="BD45:BD46" si="65">AV45-AU45</f>
        <v>2.2640118299999984E-2</v>
      </c>
      <c r="BE45" s="85">
        <f>VLOOKUP($AO45,Data!$A$2:$O$9000,BE$23,FALSE)</f>
        <v>1190683700000</v>
      </c>
      <c r="BF45" s="85">
        <f>VLOOKUP($AO45,Data!$A$2:$O$9000,BF$23,FALSE)</f>
        <v>9849075300000</v>
      </c>
      <c r="BG45" s="86">
        <f t="shared" ref="BG45:BG46" si="66">IF($AP$21=0,BE45/BE$25*100,(100*(BE45*12/$BI45)/BE$25))</f>
        <v>137.996119147326</v>
      </c>
      <c r="BH45" s="80">
        <f t="shared" ref="BH45:BH46" si="67">IF($AQ$21=0,BF45/BF$25*100,100*((BF45*12/$BI45)/BF$25))</f>
        <v>102.17773754697726</v>
      </c>
      <c r="BI45" s="87">
        <f t="shared" ref="BI45:BI46" si="68">MONTH(AM45)</f>
        <v>9</v>
      </c>
      <c r="BJ45" s="80"/>
      <c r="BK45" s="39"/>
      <c r="BL45" s="39"/>
      <c r="BM45" s="39"/>
    </row>
    <row r="46" spans="2:65" x14ac:dyDescent="0.25">
      <c r="Y46" s="39"/>
      <c r="Z46" s="39"/>
      <c r="AA46" s="39"/>
      <c r="AB46" s="39"/>
      <c r="AC46" s="39"/>
      <c r="AD46" s="39"/>
      <c r="AE46" s="39"/>
      <c r="AF46" s="39"/>
      <c r="AG46" s="39"/>
      <c r="AH46" s="39"/>
      <c r="AI46" s="39"/>
      <c r="AJ46" s="79"/>
      <c r="AK46" s="79"/>
      <c r="AL46" s="80"/>
      <c r="AM46" s="81">
        <v>41974</v>
      </c>
      <c r="AN46" s="79">
        <v>201412</v>
      </c>
      <c r="AO46" s="80" t="str">
        <f t="shared" si="50"/>
        <v>CET1 ratio (was T1 excluding hybrids until Q4 2013)201412</v>
      </c>
      <c r="AP46" s="82">
        <f>VLOOKUP($AO46,Data!$A$2:$O$9000,Charts!AP$23,FALSE)</f>
        <v>9.58621167E-2</v>
      </c>
      <c r="AQ46" s="83">
        <f>VLOOKUP($AO46,Data!$A$2:$O$9000,Charts!AQ$23,FALSE)</f>
        <v>0.1096734467</v>
      </c>
      <c r="AR46" s="84">
        <f>VLOOKUP($AO46,Data!$A$2:$O$9000,Charts!AR$23,FALSE)</f>
        <v>0.12511095529999999</v>
      </c>
      <c r="AS46" s="82">
        <f>VLOOKUP($AO46,Data!$A$2:$O$9000,Charts!AS$23,FALSE)</f>
        <v>0.1317052406</v>
      </c>
      <c r="AT46" s="82">
        <f>VLOOKUP($AO46,Data!$A$2:$O$9000,Charts!AT$23,FALSE)</f>
        <v>0.12126209490000001</v>
      </c>
      <c r="AU46" s="83">
        <f>VLOOKUP($AO46,Data!$A$2:$O$9000,Charts!AU$23,FALSE)</f>
        <v>0.14620306459999999</v>
      </c>
      <c r="AV46" s="82">
        <f>VLOOKUP($AO46,Data!$A$2:$O$9000,Charts!AV$23,FALSE)</f>
        <v>0.1942202458</v>
      </c>
      <c r="AW46" s="82">
        <f>VLOOKUP($AO46,Data!$A$2:$O$9000,Charts!AW$23,FALSE)</f>
        <v>0.1167557308</v>
      </c>
      <c r="AX46" s="82">
        <f>VLOOKUP($AO46,Data!$A$2:$O$9000,Charts!AX$23,FALSE)</f>
        <v>0.13532299179999999</v>
      </c>
      <c r="AY46" s="82">
        <f t="shared" si="60"/>
        <v>0.1096734467</v>
      </c>
      <c r="AZ46" s="82">
        <f t="shared" si="61"/>
        <v>0</v>
      </c>
      <c r="BA46" s="82">
        <f t="shared" si="62"/>
        <v>1.5437508599999997E-2</v>
      </c>
      <c r="BB46" s="82">
        <f t="shared" si="63"/>
        <v>2.1092109299999995E-2</v>
      </c>
      <c r="BC46" s="82">
        <f t="shared" si="64"/>
        <v>1.3811329999999997E-2</v>
      </c>
      <c r="BD46" s="83">
        <f t="shared" si="65"/>
        <v>4.8017181200000009E-2</v>
      </c>
      <c r="BE46" s="85">
        <f>VLOOKUP($AO46,Data!$A$2:$O$9000,BE$23,FALSE)</f>
        <v>1180933700000</v>
      </c>
      <c r="BF46" s="85">
        <f>VLOOKUP($AO46,Data!$A$2:$O$9000,BF$23,FALSE)</f>
        <v>9738688300000</v>
      </c>
      <c r="BG46" s="86">
        <f t="shared" si="66"/>
        <v>136.8661278980241</v>
      </c>
      <c r="BH46" s="80">
        <f t="shared" si="67"/>
        <v>101.03254436172482</v>
      </c>
      <c r="BI46" s="87">
        <f t="shared" si="68"/>
        <v>12</v>
      </c>
      <c r="BJ46" s="80"/>
      <c r="BK46" s="39"/>
      <c r="BL46" s="39"/>
      <c r="BM46" s="39"/>
    </row>
    <row r="47" spans="2:65" ht="30" customHeight="1" x14ac:dyDescent="0.25">
      <c r="Y47" s="39"/>
      <c r="Z47" s="39"/>
      <c r="AA47" s="39"/>
      <c r="AB47" s="39"/>
      <c r="AC47" s="39"/>
      <c r="AD47" s="39"/>
      <c r="AE47" s="39"/>
      <c r="AF47" s="39"/>
      <c r="AG47" s="39"/>
      <c r="AH47" s="39"/>
      <c r="AI47" s="39"/>
      <c r="AJ47" s="79"/>
      <c r="AK47" s="79"/>
      <c r="AL47" s="80"/>
      <c r="AM47" s="81"/>
      <c r="AN47" s="79"/>
      <c r="AO47" s="80"/>
      <c r="AP47" s="82"/>
      <c r="AQ47" s="82"/>
      <c r="AR47" s="82"/>
      <c r="AS47" s="82"/>
      <c r="AT47" s="82"/>
      <c r="AU47" s="82"/>
      <c r="AV47" s="82"/>
      <c r="AW47" s="82"/>
      <c r="AX47" s="82"/>
      <c r="AY47" s="82"/>
      <c r="AZ47" s="82"/>
      <c r="BA47" s="82"/>
      <c r="BB47" s="82"/>
      <c r="BC47" s="82"/>
      <c r="BD47" s="87"/>
      <c r="BE47" s="87"/>
      <c r="BF47" s="87"/>
      <c r="BG47" s="80"/>
      <c r="BH47" s="87"/>
      <c r="BI47" s="80"/>
      <c r="BJ47" s="80"/>
      <c r="BK47" s="39"/>
      <c r="BL47" s="39"/>
      <c r="BM47" s="39"/>
    </row>
    <row r="48" spans="2:65" x14ac:dyDescent="0.25">
      <c r="Y48" s="39"/>
      <c r="Z48" s="39"/>
      <c r="AA48" s="39"/>
      <c r="AB48" s="39"/>
      <c r="AC48" s="39"/>
      <c r="AD48" s="39"/>
      <c r="AE48" s="39"/>
      <c r="AF48" s="39"/>
      <c r="AG48" s="39"/>
      <c r="AH48" s="39"/>
      <c r="AI48" s="39"/>
      <c r="AJ48" s="79"/>
      <c r="AK48" s="79"/>
      <c r="AL48" s="80"/>
      <c r="AM48" s="80"/>
      <c r="AN48" s="80"/>
      <c r="AO48" s="80"/>
      <c r="AP48" s="80" t="s">
        <v>11</v>
      </c>
      <c r="AQ48" s="80" t="s">
        <v>177</v>
      </c>
      <c r="AR48" s="80"/>
      <c r="AS48" s="80"/>
      <c r="AT48" s="80"/>
      <c r="AU48" s="80"/>
      <c r="AV48" s="80"/>
      <c r="AW48" s="80"/>
      <c r="AX48" s="80"/>
      <c r="AY48" s="80"/>
      <c r="AZ48" s="80"/>
      <c r="BA48" s="80"/>
      <c r="BB48" s="80"/>
      <c r="BC48" s="80"/>
      <c r="BD48" s="80"/>
      <c r="BE48" s="80"/>
      <c r="BF48" s="80"/>
      <c r="BG48" s="80"/>
      <c r="BH48" s="80"/>
      <c r="BI48" s="80"/>
      <c r="BJ48" s="80"/>
      <c r="BK48" s="39"/>
      <c r="BL48" s="39"/>
      <c r="BM48" s="39"/>
    </row>
    <row r="49" spans="25:65" ht="30" x14ac:dyDescent="0.25">
      <c r="Y49" s="39"/>
      <c r="Z49" s="39"/>
      <c r="AA49" s="39"/>
      <c r="AB49" s="39"/>
      <c r="AC49" s="39"/>
      <c r="AD49" s="39"/>
      <c r="AE49" s="39"/>
      <c r="AF49" s="39"/>
      <c r="AG49" s="39"/>
      <c r="AH49" s="39"/>
      <c r="AI49" s="39"/>
      <c r="AJ49" s="79"/>
      <c r="AK49" s="79"/>
      <c r="AL49" s="80"/>
      <c r="AM49" s="80"/>
      <c r="AN49" s="80"/>
      <c r="AO49" s="87">
        <v>2</v>
      </c>
      <c r="AP49" s="80"/>
      <c r="AQ49" s="88">
        <v>5</v>
      </c>
      <c r="AR49" s="88">
        <v>6</v>
      </c>
      <c r="AS49" s="80"/>
      <c r="AT49" s="80"/>
      <c r="AU49" s="80"/>
      <c r="AV49" s="88" t="str">
        <f>IF(AT70&gt;3,AQ70,AS70)</f>
        <v>EU</v>
      </c>
      <c r="AW49" s="80"/>
      <c r="AX49" s="80"/>
      <c r="BB49" s="89" t="s">
        <v>178</v>
      </c>
      <c r="BC49" s="89" t="s">
        <v>179</v>
      </c>
      <c r="BD49" s="80"/>
      <c r="BE49" s="80"/>
      <c r="BF49" s="80"/>
      <c r="BG49" s="80"/>
      <c r="BH49" s="80"/>
      <c r="BI49" s="80"/>
      <c r="BJ49" s="80"/>
      <c r="BK49" s="39"/>
      <c r="BL49" s="39"/>
      <c r="BM49" s="39"/>
    </row>
    <row r="50" spans="25:65" x14ac:dyDescent="0.25">
      <c r="Y50" s="39"/>
      <c r="Z50" s="39"/>
      <c r="AA50" s="39"/>
      <c r="AB50" s="39"/>
      <c r="AC50" s="39"/>
      <c r="AD50" s="39"/>
      <c r="AE50" s="39"/>
      <c r="AF50" s="39"/>
      <c r="AG50" s="39"/>
      <c r="AH50" s="39"/>
      <c r="AI50" s="39"/>
      <c r="AJ50" s="79"/>
      <c r="AK50" s="79"/>
      <c r="AL50" s="80"/>
      <c r="AM50" s="80"/>
      <c r="AN50" s="79">
        <f>MAX($AN$25:$AN$47)</f>
        <v>201412</v>
      </c>
      <c r="AO50" s="80" t="str">
        <f>CONCATENATE(VLOOKUP($AM$21*1,Data!$X$2:$AA$500,AO$49,FALSE),AP50)</f>
        <v>CET1 ratio (was T1 excluding hybrids until Q4 2013)1</v>
      </c>
      <c r="AP50" s="87">
        <v>1</v>
      </c>
      <c r="AQ50" s="90" t="str">
        <f>VLOOKUP($AO50,Data!$V$2:$AB$500,AQ$49,FALSE)</f>
        <v>SE</v>
      </c>
      <c r="AR50" s="91">
        <f>VLOOKUP($AO50,Data!$V$2:$AB$500,AR$49,FALSE)</f>
        <v>0.18364835030000001</v>
      </c>
      <c r="AS50" s="88">
        <f>AS49+1</f>
        <v>1</v>
      </c>
      <c r="AT50" s="88">
        <f>VLOOKUP(AQ50,$AO$73:$AP$93,2,FALSE)</f>
        <v>4</v>
      </c>
      <c r="AU50" s="88" t="str">
        <f>IF(AND(AR50&lt;&gt;0,AR50&lt;&gt;"."), IF(AT50&gt;3,AQ50,AS50),IF(AT50&gt;3,CONCATENATE(AQ50,"*"),CONCATENATE(AS50,"*")))</f>
        <v>SE</v>
      </c>
      <c r="AV50" s="91">
        <f>VLOOKUP($AO$70,Data!$V$2:$AB$500,$AR$49,FALSE)</f>
        <v>0.12511095529999999</v>
      </c>
      <c r="AW50" s="88" t="str">
        <f>IF(AND(AR50&lt;&gt;0, AR50&lt;&gt;"."), VLOOKUP(AQ50,$BA$50:$BC$69,3,FALSE), CONCATENATE(VLOOKUP(AQ50,$BA$50:$BC$69,3,FALSE),"*"))</f>
        <v>SE</v>
      </c>
      <c r="AX50" s="80"/>
      <c r="BA50" s="88" t="s">
        <v>23</v>
      </c>
      <c r="BB50" s="29">
        <f>VLOOKUP(BA50,$AQ$50:$AT$69,4,FALSE)</f>
        <v>6</v>
      </c>
      <c r="BC50" s="92" t="s">
        <v>23</v>
      </c>
      <c r="BD50" s="80"/>
      <c r="BE50" s="80"/>
      <c r="BF50" s="80"/>
      <c r="BG50" s="80"/>
      <c r="BH50" s="80"/>
      <c r="BI50" s="80"/>
      <c r="BJ50" s="80"/>
      <c r="BK50" s="39"/>
      <c r="BL50" s="39"/>
      <c r="BM50" s="39"/>
    </row>
    <row r="51" spans="25:65" x14ac:dyDescent="0.25">
      <c r="Y51" s="39"/>
      <c r="Z51" s="39"/>
      <c r="AA51" s="39"/>
      <c r="AB51" s="39"/>
      <c r="AC51" s="39"/>
      <c r="AD51" s="39"/>
      <c r="AE51" s="39"/>
      <c r="AF51" s="39"/>
      <c r="AG51" s="39"/>
      <c r="AH51" s="39"/>
      <c r="AI51" s="39"/>
      <c r="AJ51" s="79"/>
      <c r="AK51" s="79"/>
      <c r="AL51" s="80"/>
      <c r="AM51" s="80"/>
      <c r="AN51" s="79">
        <f>MAX($AN$25:$AN$47)</f>
        <v>201412</v>
      </c>
      <c r="AO51" s="80" t="str">
        <f>CONCATENATE(VLOOKUP($AM$21*1,Data!$X$2:$AA$500,AO$49,FALSE),AP51)</f>
        <v>CET1 ratio (was T1 excluding hybrids until Q4 2013)2</v>
      </c>
      <c r="AP51" s="87">
        <v>2</v>
      </c>
      <c r="AQ51" s="90">
        <f>VLOOKUP($AO51,Data!$V$2:$AB$500,AQ$49,FALSE)</f>
        <v>3</v>
      </c>
      <c r="AR51" s="91">
        <f>VLOOKUP($AO51,Data!$V$2:$AB$500,AR$49,FALSE)</f>
        <v>0.17619794990000001</v>
      </c>
      <c r="AS51" s="88">
        <f t="shared" ref="AS51:AS69" si="69">AS50+1</f>
        <v>2</v>
      </c>
      <c r="AT51" s="88">
        <f t="shared" ref="AT51:AT70" si="70">VLOOKUP(AQ51,$AO$73:$AP$93,2,FALSE)</f>
        <v>1</v>
      </c>
      <c r="AU51" s="88">
        <f t="shared" ref="AU51:AU70" si="71">IF(AND(AR51&lt;&gt;0,AR51&lt;&gt;"."), IF(AT51&gt;3,AQ51,AS51),IF(AT51&gt;3,CONCATENATE(AQ51,"*"),CONCATENATE(AS51,"*")))</f>
        <v>2</v>
      </c>
      <c r="AV51" s="91">
        <f>VLOOKUP($AO$70,Data!$V$2:$AB$500,$AR$49,FALSE)</f>
        <v>0.12511095529999999</v>
      </c>
      <c r="AW51" s="88">
        <f t="shared" ref="AW51:AW66" si="72">IF(AND(AR51&lt;&gt;0, AR51&lt;&gt;"."), VLOOKUP(AQ51,$BA$50:$BC$69,3,FALSE), CONCATENATE(VLOOKUP(AQ51,$BA$50:$BC$69,3,FALSE),"*"))</f>
        <v>3</v>
      </c>
      <c r="AX51" s="80"/>
      <c r="BA51" s="88" t="s">
        <v>34</v>
      </c>
      <c r="BB51" s="29">
        <f t="shared" ref="BB51:BB69" si="73">VLOOKUP(BA51,$AQ$50:$AT$69,4,FALSE)</f>
        <v>4</v>
      </c>
      <c r="BC51" s="92" t="s">
        <v>34</v>
      </c>
      <c r="BD51" s="80"/>
      <c r="BE51" s="80"/>
      <c r="BF51" s="80"/>
      <c r="BG51" s="80"/>
      <c r="BH51" s="80"/>
      <c r="BI51" s="80"/>
      <c r="BJ51" s="80"/>
      <c r="BK51" s="39"/>
      <c r="BL51" s="39"/>
      <c r="BM51" s="39"/>
    </row>
    <row r="52" spans="25:65" x14ac:dyDescent="0.25">
      <c r="Y52" s="39"/>
      <c r="Z52" s="39"/>
      <c r="AA52" s="39"/>
      <c r="AB52" s="39"/>
      <c r="AC52" s="39"/>
      <c r="AD52" s="39"/>
      <c r="AE52" s="39"/>
      <c r="AF52" s="39"/>
      <c r="AG52" s="39"/>
      <c r="AH52" s="39"/>
      <c r="AI52" s="39"/>
      <c r="AJ52" s="79"/>
      <c r="AK52" s="79"/>
      <c r="AL52" s="80"/>
      <c r="AM52" s="80"/>
      <c r="AN52" s="79">
        <f>MAX($AN$25:$AN$47)</f>
        <v>201412</v>
      </c>
      <c r="AO52" s="80" t="str">
        <f>CONCATENATE(VLOOKUP($AM$21*1,Data!$X$2:$AA$500,AO$49,FALSE),AP52)</f>
        <v>CET1 ratio (was T1 excluding hybrids until Q4 2013)3</v>
      </c>
      <c r="AP52" s="87">
        <v>3</v>
      </c>
      <c r="AQ52" s="90">
        <f>VLOOKUP($AO52,Data!$V$2:$AB$500,AQ$49,FALSE)</f>
        <v>5</v>
      </c>
      <c r="AR52" s="91">
        <f>VLOOKUP($AO52,Data!$V$2:$AB$500,AR$49,FALSE)</f>
        <v>0.151458167</v>
      </c>
      <c r="AS52" s="88">
        <f t="shared" si="69"/>
        <v>3</v>
      </c>
      <c r="AT52" s="88">
        <f t="shared" si="70"/>
        <v>1</v>
      </c>
      <c r="AU52" s="88">
        <f t="shared" si="71"/>
        <v>3</v>
      </c>
      <c r="AV52" s="91">
        <f>VLOOKUP($AO$70,Data!$V$2:$AB$500,$AR$49,FALSE)</f>
        <v>0.12511095529999999</v>
      </c>
      <c r="AW52" s="88">
        <f t="shared" si="72"/>
        <v>5</v>
      </c>
      <c r="AX52" s="80"/>
      <c r="BA52" s="88">
        <v>1</v>
      </c>
      <c r="BB52" s="29">
        <f t="shared" si="73"/>
        <v>2</v>
      </c>
      <c r="BC52" s="92">
        <v>1</v>
      </c>
      <c r="BD52" s="80"/>
      <c r="BE52" s="80"/>
      <c r="BF52" s="80"/>
      <c r="BG52" s="80"/>
      <c r="BH52" s="80"/>
      <c r="BI52" s="80"/>
      <c r="BJ52" s="80"/>
      <c r="BK52" s="39"/>
      <c r="BL52" s="39"/>
      <c r="BM52" s="39"/>
    </row>
    <row r="53" spans="25:65" x14ac:dyDescent="0.25">
      <c r="Y53" s="39"/>
      <c r="Z53" s="39"/>
      <c r="AA53" s="39"/>
      <c r="AB53" s="39"/>
      <c r="AC53" s="39"/>
      <c r="AD53" s="39"/>
      <c r="AE53" s="39"/>
      <c r="AF53" s="39"/>
      <c r="AG53" s="39"/>
      <c r="AH53" s="39"/>
      <c r="AI53" s="39"/>
      <c r="AJ53" s="79"/>
      <c r="AK53" s="79"/>
      <c r="AL53" s="80"/>
      <c r="AM53" s="80"/>
      <c r="AN53" s="79">
        <f>MAX($AN$25:$AN$47)</f>
        <v>201412</v>
      </c>
      <c r="AO53" s="80" t="str">
        <f>CONCATENATE(VLOOKUP($AM$21*1,Data!$X$2:$AA$500,AO$49,FALSE),AP53)</f>
        <v>CET1 ratio (was T1 excluding hybrids until Q4 2013)4</v>
      </c>
      <c r="AP53" s="87">
        <v>4</v>
      </c>
      <c r="AQ53" s="90">
        <f>VLOOKUP($AO53,Data!$V$2:$AB$500,AQ$49,FALSE)</f>
        <v>4</v>
      </c>
      <c r="AR53" s="91">
        <f>VLOOKUP($AO53,Data!$V$2:$AB$500,AR$49,FALSE)</f>
        <v>0.1510807982</v>
      </c>
      <c r="AS53" s="88">
        <f t="shared" si="69"/>
        <v>4</v>
      </c>
      <c r="AT53" s="88">
        <f t="shared" si="70"/>
        <v>1</v>
      </c>
      <c r="AU53" s="88">
        <f t="shared" si="71"/>
        <v>4</v>
      </c>
      <c r="AV53" s="91">
        <f>VLOOKUP($AO$70,Data!$V$2:$AB$500,$AR$49,FALSE)</f>
        <v>0.12511095529999999</v>
      </c>
      <c r="AW53" s="88">
        <f t="shared" si="72"/>
        <v>4</v>
      </c>
      <c r="AX53" s="80"/>
      <c r="BA53" s="88" t="s">
        <v>17</v>
      </c>
      <c r="BB53" s="29">
        <f t="shared" si="73"/>
        <v>8</v>
      </c>
      <c r="BC53" s="92" t="s">
        <v>17</v>
      </c>
      <c r="BD53" s="80"/>
      <c r="BE53" s="80"/>
      <c r="BF53" s="80"/>
      <c r="BG53" s="80"/>
      <c r="BH53" s="80"/>
      <c r="BI53" s="80"/>
      <c r="BJ53" s="80"/>
      <c r="BK53" s="39"/>
      <c r="BL53" s="39"/>
      <c r="BM53" s="39"/>
    </row>
    <row r="54" spans="25:65" x14ac:dyDescent="0.25">
      <c r="Y54" s="39"/>
      <c r="Z54" s="39"/>
      <c r="AA54" s="39"/>
      <c r="AB54" s="39"/>
      <c r="AC54" s="39"/>
      <c r="AD54" s="39"/>
      <c r="AE54" s="39"/>
      <c r="AF54" s="39"/>
      <c r="AG54" s="39"/>
      <c r="AH54" s="39"/>
      <c r="AI54" s="39"/>
      <c r="AJ54" s="79"/>
      <c r="AK54" s="79"/>
      <c r="AL54" s="80"/>
      <c r="AM54" s="80"/>
      <c r="AN54" s="79">
        <f>MAX($AN$25:$AN$47)</f>
        <v>201412</v>
      </c>
      <c r="AO54" s="80" t="str">
        <f>CONCATENATE(VLOOKUP($AM$21*1,Data!$X$2:$AA$500,AO$49,FALSE),AP54)</f>
        <v>CET1 ratio (was T1 excluding hybrids until Q4 2013)5</v>
      </c>
      <c r="AP54" s="87">
        <v>5</v>
      </c>
      <c r="AQ54" s="90">
        <f>VLOOKUP($AO54,Data!$V$2:$AB$500,AQ$49,FALSE)</f>
        <v>1</v>
      </c>
      <c r="AR54" s="91">
        <f>VLOOKUP($AO54,Data!$V$2:$AB$500,AR$49,FALSE)</f>
        <v>0.14895288570000001</v>
      </c>
      <c r="AS54" s="88">
        <f t="shared" si="69"/>
        <v>5</v>
      </c>
      <c r="AT54" s="88">
        <f t="shared" si="70"/>
        <v>2</v>
      </c>
      <c r="AU54" s="88">
        <f t="shared" si="71"/>
        <v>5</v>
      </c>
      <c r="AV54" s="91">
        <f>VLOOKUP($AO$70,Data!$V$2:$AB$500,$AR$49,FALSE)</f>
        <v>0.12511095529999999</v>
      </c>
      <c r="AW54" s="88">
        <f t="shared" si="72"/>
        <v>1</v>
      </c>
      <c r="AX54" s="80"/>
      <c r="BA54" s="88">
        <v>2</v>
      </c>
      <c r="BB54" s="29">
        <f t="shared" si="73"/>
        <v>2</v>
      </c>
      <c r="BC54" s="92">
        <v>2</v>
      </c>
      <c r="BD54" s="80"/>
      <c r="BE54" s="80"/>
      <c r="BF54" s="80"/>
      <c r="BG54" s="80"/>
      <c r="BH54" s="80"/>
      <c r="BI54" s="80"/>
      <c r="BJ54" s="80"/>
      <c r="BK54" s="39"/>
      <c r="BL54" s="39"/>
      <c r="BM54" s="39"/>
    </row>
    <row r="55" spans="25:65" x14ac:dyDescent="0.25">
      <c r="Y55" s="39"/>
      <c r="Z55" s="39"/>
      <c r="AA55" s="39"/>
      <c r="AB55" s="39"/>
      <c r="AC55" s="39"/>
      <c r="AD55" s="39"/>
      <c r="AE55" s="39"/>
      <c r="AF55" s="39"/>
      <c r="AG55" s="39"/>
      <c r="AH55" s="39"/>
      <c r="AI55" s="39"/>
      <c r="AJ55" s="79"/>
      <c r="AK55" s="79"/>
      <c r="AL55" s="80"/>
      <c r="AM55" s="80"/>
      <c r="AN55" s="79">
        <f>MAX($AN$25:$AN$47)</f>
        <v>201412</v>
      </c>
      <c r="AO55" s="80" t="str">
        <f>CONCATENATE(VLOOKUP($AM$21*1,Data!$X$2:$AA$500,AO$49,FALSE),AP55)</f>
        <v>CET1 ratio (was T1 excluding hybrids until Q4 2013)6</v>
      </c>
      <c r="AP55" s="87">
        <v>6</v>
      </c>
      <c r="AQ55" s="90">
        <f>VLOOKUP($AO55,Data!$V$2:$AB$500,AQ$49,FALSE)</f>
        <v>2</v>
      </c>
      <c r="AR55" s="91">
        <f>VLOOKUP($AO55,Data!$V$2:$AB$500,AR$49,FALSE)</f>
        <v>0.1452264231</v>
      </c>
      <c r="AS55" s="88">
        <f t="shared" si="69"/>
        <v>6</v>
      </c>
      <c r="AT55" s="88">
        <f t="shared" si="70"/>
        <v>2</v>
      </c>
      <c r="AU55" s="88">
        <f t="shared" si="71"/>
        <v>6</v>
      </c>
      <c r="AV55" s="91">
        <f>VLOOKUP($AO$70,Data!$V$2:$AB$500,$AR$49,FALSE)</f>
        <v>0.12511095529999999</v>
      </c>
      <c r="AW55" s="88">
        <f t="shared" si="72"/>
        <v>2</v>
      </c>
      <c r="AX55" s="80"/>
      <c r="BA55" s="88">
        <v>3</v>
      </c>
      <c r="BB55" s="29">
        <f t="shared" si="73"/>
        <v>1</v>
      </c>
      <c r="BC55" s="92">
        <v>3</v>
      </c>
      <c r="BD55" s="80"/>
      <c r="BE55" s="80"/>
      <c r="BF55" s="80"/>
      <c r="BG55" s="80"/>
      <c r="BH55" s="80"/>
      <c r="BI55" s="80"/>
      <c r="BJ55" s="80"/>
      <c r="BK55" s="39"/>
      <c r="BL55" s="39"/>
      <c r="BM55" s="39"/>
    </row>
    <row r="56" spans="25:65" x14ac:dyDescent="0.25">
      <c r="Y56" s="39"/>
      <c r="Z56" s="39"/>
      <c r="AA56" s="39"/>
      <c r="AB56" s="39"/>
      <c r="AC56" s="39"/>
      <c r="AD56" s="39"/>
      <c r="AE56" s="39"/>
      <c r="AF56" s="39"/>
      <c r="AG56" s="39"/>
      <c r="AH56" s="39"/>
      <c r="AI56" s="39"/>
      <c r="AJ56" s="79"/>
      <c r="AK56" s="79"/>
      <c r="AL56" s="80"/>
      <c r="AM56" s="80"/>
      <c r="AN56" s="79">
        <f>MAX($AN$25:$AN$47)</f>
        <v>201412</v>
      </c>
      <c r="AO56" s="80" t="str">
        <f>CONCATENATE(VLOOKUP($AM$21*1,Data!$X$2:$AA$500,AO$49,FALSE),AP56)</f>
        <v>CET1 ratio (was T1 excluding hybrids until Q4 2013)7</v>
      </c>
      <c r="AP56" s="87">
        <v>7</v>
      </c>
      <c r="AQ56" s="90">
        <f>VLOOKUP($AO56,Data!$V$2:$AB$500,AQ$49,FALSE)</f>
        <v>12</v>
      </c>
      <c r="AR56" s="91">
        <f>VLOOKUP($AO56,Data!$V$2:$AB$500,AR$49,FALSE)</f>
        <v>0.14335486459999999</v>
      </c>
      <c r="AS56" s="88">
        <f t="shared" si="69"/>
        <v>7</v>
      </c>
      <c r="AT56" s="88">
        <f t="shared" si="70"/>
        <v>1</v>
      </c>
      <c r="AU56" s="88">
        <f t="shared" si="71"/>
        <v>7</v>
      </c>
      <c r="AV56" s="91">
        <f>VLOOKUP($AO$70,Data!$V$2:$AB$500,$AR$49,FALSE)</f>
        <v>0.12511095529999999</v>
      </c>
      <c r="AW56" s="88">
        <f>IF(AND(AR56&lt;&gt;0, AR56&lt;&gt;"."), VLOOKUP(AQ56,$BA$50:$BC$69,3,FALSE), CONCATENATE(VLOOKUP(AQ56,$BA$50:$BC$69,3,FALSE),"*"))</f>
        <v>12</v>
      </c>
      <c r="AX56" s="80"/>
      <c r="BA56" s="88">
        <v>4</v>
      </c>
      <c r="BB56" s="29">
        <f t="shared" si="73"/>
        <v>1</v>
      </c>
      <c r="BC56" s="92">
        <v>4</v>
      </c>
      <c r="BD56" s="80"/>
      <c r="BE56" s="80"/>
      <c r="BF56" s="80"/>
      <c r="BG56" s="80"/>
      <c r="BH56" s="80"/>
      <c r="BI56" s="80"/>
      <c r="BJ56" s="80"/>
      <c r="BK56" s="39"/>
      <c r="BL56" s="39"/>
      <c r="BM56" s="39"/>
    </row>
    <row r="57" spans="25:65" x14ac:dyDescent="0.25">
      <c r="Y57" s="39"/>
      <c r="Z57" s="39"/>
      <c r="AA57" s="39"/>
      <c r="AB57" s="39"/>
      <c r="AC57" s="39"/>
      <c r="AD57" s="39"/>
      <c r="AE57" s="39"/>
      <c r="AF57" s="39"/>
      <c r="AG57" s="39"/>
      <c r="AH57" s="39"/>
      <c r="AI57" s="39"/>
      <c r="AJ57" s="79"/>
      <c r="AK57" s="79"/>
      <c r="AL57" s="80"/>
      <c r="AM57" s="80"/>
      <c r="AN57" s="79">
        <f>MAX($AN$25:$AN$47)</f>
        <v>201412</v>
      </c>
      <c r="AO57" s="80" t="str">
        <f>CONCATENATE(VLOOKUP($AM$21*1,Data!$X$2:$AA$500,AO$49,FALSE),AP57)</f>
        <v>CET1 ratio (was T1 excluding hybrids until Q4 2013)8</v>
      </c>
      <c r="AP57" s="87">
        <v>8</v>
      </c>
      <c r="AQ57" s="90">
        <f>VLOOKUP($AO57,Data!$V$2:$AB$500,AQ$49,FALSE)</f>
        <v>13</v>
      </c>
      <c r="AR57" s="91">
        <f>VLOOKUP($AO57,Data!$V$2:$AB$500,AR$49,FALSE)</f>
        <v>0.1404807662</v>
      </c>
      <c r="AS57" s="88">
        <f t="shared" si="69"/>
        <v>8</v>
      </c>
      <c r="AT57" s="88">
        <f t="shared" si="70"/>
        <v>2</v>
      </c>
      <c r="AU57" s="88">
        <f t="shared" si="71"/>
        <v>8</v>
      </c>
      <c r="AV57" s="91">
        <f>VLOOKUP($AO$70,Data!$V$2:$AB$500,$AR$49,FALSE)</f>
        <v>0.12511095529999999</v>
      </c>
      <c r="AW57" s="88">
        <f t="shared" si="72"/>
        <v>13</v>
      </c>
      <c r="AX57" s="80"/>
      <c r="BA57" s="88">
        <v>5</v>
      </c>
      <c r="BB57" s="29">
        <f t="shared" si="73"/>
        <v>1</v>
      </c>
      <c r="BC57" s="92">
        <v>5</v>
      </c>
      <c r="BD57" s="80"/>
      <c r="BE57" s="80"/>
      <c r="BF57" s="80"/>
      <c r="BG57" s="80"/>
      <c r="BH57" s="80"/>
      <c r="BI57" s="80"/>
      <c r="BJ57" s="80"/>
      <c r="BK57" s="39"/>
      <c r="BL57" s="39"/>
      <c r="BM57" s="39"/>
    </row>
    <row r="58" spans="25:65" x14ac:dyDescent="0.25">
      <c r="Y58" s="39"/>
      <c r="Z58" s="39"/>
      <c r="AA58" s="39"/>
      <c r="AB58" s="39"/>
      <c r="AC58" s="39"/>
      <c r="AD58" s="39"/>
      <c r="AE58" s="39"/>
      <c r="AF58" s="39"/>
      <c r="AG58" s="39"/>
      <c r="AH58" s="39"/>
      <c r="AI58" s="39"/>
      <c r="AJ58" s="79"/>
      <c r="AK58" s="79"/>
      <c r="AL58" s="80"/>
      <c r="AM58" s="80"/>
      <c r="AN58" s="79">
        <f>MAX($AN$25:$AN$47)</f>
        <v>201412</v>
      </c>
      <c r="AO58" s="80" t="str">
        <f>CONCATENATE(VLOOKUP($AM$21*1,Data!$X$2:$AA$500,AO$49,FALSE),AP58)</f>
        <v>CET1 ratio (was T1 excluding hybrids until Q4 2013)9</v>
      </c>
      <c r="AP58" s="87">
        <v>9</v>
      </c>
      <c r="AQ58" s="90" t="str">
        <f>VLOOKUP($AO58,Data!$V$2:$AB$500,AQ$49,FALSE)</f>
        <v>GR</v>
      </c>
      <c r="AR58" s="91">
        <f>VLOOKUP($AO58,Data!$V$2:$AB$500,AR$49,FALSE)</f>
        <v>0.1391636064</v>
      </c>
      <c r="AS58" s="88">
        <f t="shared" si="69"/>
        <v>9</v>
      </c>
      <c r="AT58" s="88">
        <f t="shared" si="70"/>
        <v>4</v>
      </c>
      <c r="AU58" s="88" t="str">
        <f t="shared" si="71"/>
        <v>GR</v>
      </c>
      <c r="AV58" s="91">
        <f>VLOOKUP($AO$70,Data!$V$2:$AB$500,$AR$49,FALSE)</f>
        <v>0.12511095529999999</v>
      </c>
      <c r="AW58" s="88" t="str">
        <f>IF(AND(AR58&lt;&gt;0, AR58&lt;&gt;"."), VLOOKUP(AQ58,$BA$50:$BC$69,3,FALSE), CONCATENATE(VLOOKUP(AQ58,$BA$50:$BC$69,3,FALSE),"*"))</f>
        <v>GR</v>
      </c>
      <c r="AX58" s="80"/>
      <c r="BA58" s="88">
        <v>6</v>
      </c>
      <c r="BB58" s="29">
        <f t="shared" si="73"/>
        <v>1</v>
      </c>
      <c r="BC58" s="92">
        <v>6</v>
      </c>
      <c r="BD58" s="80"/>
      <c r="BE58" s="80"/>
      <c r="BF58" s="80"/>
      <c r="BG58" s="80"/>
      <c r="BH58" s="80"/>
      <c r="BI58" s="80"/>
      <c r="BJ58" s="80"/>
      <c r="BK58" s="39"/>
      <c r="BL58" s="39"/>
      <c r="BM58" s="39"/>
    </row>
    <row r="59" spans="25:65" x14ac:dyDescent="0.25">
      <c r="Y59" s="39"/>
      <c r="Z59" s="39"/>
      <c r="AA59" s="39"/>
      <c r="AB59" s="39"/>
      <c r="AC59" s="39"/>
      <c r="AD59" s="39"/>
      <c r="AE59" s="39"/>
      <c r="AF59" s="39"/>
      <c r="AG59" s="39"/>
      <c r="AH59" s="39"/>
      <c r="AI59" s="39"/>
      <c r="AJ59" s="79"/>
      <c r="AK59" s="79"/>
      <c r="AL59" s="80"/>
      <c r="AM59" s="80"/>
      <c r="AN59" s="79">
        <f>MAX($AN$25:$AN$47)</f>
        <v>201412</v>
      </c>
      <c r="AO59" s="80" t="str">
        <f>CONCATENATE(VLOOKUP($AM$21*1,Data!$X$2:$AA$500,AO$49,FALSE),AP59)</f>
        <v>CET1 ratio (was T1 excluding hybrids until Q4 2013)10</v>
      </c>
      <c r="AP59" s="87">
        <v>10</v>
      </c>
      <c r="AQ59" s="90">
        <f>VLOOKUP($AO59,Data!$V$2:$AB$500,AQ$49,FALSE)</f>
        <v>7</v>
      </c>
      <c r="AR59" s="91">
        <f>VLOOKUP($AO59,Data!$V$2:$AB$500,AR$49,FALSE)</f>
        <v>0.1355213207</v>
      </c>
      <c r="AS59" s="88">
        <f t="shared" si="69"/>
        <v>10</v>
      </c>
      <c r="AT59" s="88">
        <f t="shared" si="70"/>
        <v>3</v>
      </c>
      <c r="AU59" s="88">
        <f t="shared" si="71"/>
        <v>10</v>
      </c>
      <c r="AV59" s="91">
        <f>VLOOKUP($AO$70,Data!$V$2:$AB$500,$AR$49,FALSE)</f>
        <v>0.12511095529999999</v>
      </c>
      <c r="AW59" s="88">
        <f t="shared" si="72"/>
        <v>7</v>
      </c>
      <c r="AX59" s="80"/>
      <c r="BA59" s="88">
        <v>7</v>
      </c>
      <c r="BB59" s="29">
        <f t="shared" si="73"/>
        <v>3</v>
      </c>
      <c r="BC59" s="92">
        <v>7</v>
      </c>
      <c r="BD59" s="80"/>
      <c r="BE59" s="80"/>
      <c r="BF59" s="80"/>
      <c r="BG59" s="80"/>
      <c r="BH59" s="80"/>
      <c r="BI59" s="80"/>
      <c r="BJ59" s="80"/>
      <c r="BK59" s="39"/>
      <c r="BL59" s="39"/>
      <c r="BM59" s="39"/>
    </row>
    <row r="60" spans="25:65" x14ac:dyDescent="0.25">
      <c r="Y60" s="39"/>
      <c r="Z60" s="39"/>
      <c r="AA60" s="39"/>
      <c r="AB60" s="39"/>
      <c r="AC60" s="39"/>
      <c r="AD60" s="39"/>
      <c r="AE60" s="39"/>
      <c r="AF60" s="39"/>
      <c r="AG60" s="39"/>
      <c r="AH60" s="39"/>
      <c r="AI60" s="39"/>
      <c r="AJ60" s="79"/>
      <c r="AK60" s="79"/>
      <c r="AL60" s="80"/>
      <c r="AM60" s="80"/>
      <c r="AN60" s="79">
        <f>MAX($AN$25:$AN$47)</f>
        <v>201412</v>
      </c>
      <c r="AO60" s="80" t="str">
        <f>CONCATENATE(VLOOKUP($AM$21*1,Data!$X$2:$AA$500,AO$49,FALSE),AP60)</f>
        <v>CET1 ratio (was T1 excluding hybrids until Q4 2013)11</v>
      </c>
      <c r="AP60" s="87">
        <v>11</v>
      </c>
      <c r="AQ60" s="90">
        <f>VLOOKUP($AO60,Data!$V$2:$AB$500,AQ$49,FALSE)</f>
        <v>8</v>
      </c>
      <c r="AR60" s="91">
        <f>VLOOKUP($AO60,Data!$V$2:$AB$500,AR$49,FALSE)</f>
        <v>0.12511095529999999</v>
      </c>
      <c r="AS60" s="88">
        <f t="shared" si="69"/>
        <v>11</v>
      </c>
      <c r="AT60" s="88">
        <f t="shared" si="70"/>
        <v>1</v>
      </c>
      <c r="AU60" s="88">
        <f t="shared" si="71"/>
        <v>11</v>
      </c>
      <c r="AV60" s="91">
        <f>VLOOKUP($AO$70,Data!$V$2:$AB$500,$AR$49,FALSE)</f>
        <v>0.12511095529999999</v>
      </c>
      <c r="AW60" s="88">
        <f t="shared" si="72"/>
        <v>8</v>
      </c>
      <c r="AX60" s="80"/>
      <c r="BA60" s="88">
        <v>8</v>
      </c>
      <c r="BB60" s="29">
        <f t="shared" si="73"/>
        <v>1</v>
      </c>
      <c r="BC60" s="92">
        <v>8</v>
      </c>
      <c r="BD60" s="80"/>
      <c r="BE60" s="80"/>
      <c r="BF60" s="80"/>
      <c r="BG60" s="80"/>
      <c r="BH60" s="80"/>
      <c r="BI60" s="80"/>
      <c r="BJ60" s="80"/>
      <c r="BK60" s="39"/>
      <c r="BL60" s="39"/>
      <c r="BM60" s="39"/>
    </row>
    <row r="61" spans="25:65" x14ac:dyDescent="0.25">
      <c r="Y61" s="39"/>
      <c r="Z61" s="39"/>
      <c r="AA61" s="39"/>
      <c r="AB61" s="39"/>
      <c r="AC61" s="39"/>
      <c r="AD61" s="39"/>
      <c r="AE61" s="39"/>
      <c r="AF61" s="39"/>
      <c r="AG61" s="39"/>
      <c r="AH61" s="39"/>
      <c r="AI61" s="39"/>
      <c r="AJ61" s="79"/>
      <c r="AK61" s="79"/>
      <c r="AL61" s="80"/>
      <c r="AM61" s="80"/>
      <c r="AN61" s="79">
        <f>MAX($AN$25:$AN$47)</f>
        <v>201412</v>
      </c>
      <c r="AO61" s="80" t="str">
        <f>CONCATENATE(VLOOKUP($AM$21*1,Data!$X$2:$AA$500,AO$49,FALSE),AP61)</f>
        <v>CET1 ratio (was T1 excluding hybrids until Q4 2013)12</v>
      </c>
      <c r="AP61" s="87">
        <v>12</v>
      </c>
      <c r="AQ61" s="90" t="str">
        <f>VLOOKUP($AO61,Data!$V$2:$AB$500,AQ$49,FALSE)</f>
        <v>DE</v>
      </c>
      <c r="AR61" s="91">
        <f>VLOOKUP($AO61,Data!$V$2:$AB$500,AR$49,FALSE)</f>
        <v>0.12483269819999999</v>
      </c>
      <c r="AS61" s="88">
        <f t="shared" si="69"/>
        <v>12</v>
      </c>
      <c r="AT61" s="88">
        <f t="shared" si="70"/>
        <v>8</v>
      </c>
      <c r="AU61" s="88" t="str">
        <f t="shared" si="71"/>
        <v>DE</v>
      </c>
      <c r="AV61" s="91">
        <f>VLOOKUP($AO$70,Data!$V$2:$AB$500,$AR$49,FALSE)</f>
        <v>0.12511095529999999</v>
      </c>
      <c r="AW61" s="88" t="str">
        <f t="shared" si="72"/>
        <v>DE</v>
      </c>
      <c r="AX61" s="80"/>
      <c r="BA61" s="88" t="s">
        <v>32</v>
      </c>
      <c r="BB61" s="29">
        <f t="shared" si="73"/>
        <v>4</v>
      </c>
      <c r="BC61" s="92" t="s">
        <v>32</v>
      </c>
      <c r="BD61" s="80"/>
      <c r="BE61" s="80"/>
      <c r="BF61" s="80"/>
      <c r="BG61" s="80"/>
      <c r="BH61" s="80"/>
      <c r="BI61" s="80"/>
      <c r="BJ61" s="80"/>
      <c r="BK61" s="39"/>
      <c r="BL61" s="39"/>
      <c r="BM61" s="39"/>
    </row>
    <row r="62" spans="25:65" x14ac:dyDescent="0.25">
      <c r="Y62" s="39"/>
      <c r="Z62" s="39"/>
      <c r="AA62" s="39"/>
      <c r="AB62" s="39"/>
      <c r="AC62" s="39"/>
      <c r="AD62" s="39"/>
      <c r="AE62" s="39"/>
      <c r="AF62" s="39"/>
      <c r="AG62" s="39"/>
      <c r="AH62" s="39"/>
      <c r="AI62" s="39"/>
      <c r="AJ62" s="79"/>
      <c r="AK62" s="79"/>
      <c r="AL62" s="80"/>
      <c r="AM62" s="80"/>
      <c r="AN62" s="79">
        <f>MAX($AN$25:$AN$47)</f>
        <v>201412</v>
      </c>
      <c r="AO62" s="80" t="str">
        <f>CONCATENATE(VLOOKUP($AM$21*1,Data!$X$2:$AA$500,AO$49,FALSE),AP62)</f>
        <v>CET1 ratio (was T1 excluding hybrids until Q4 2013)13</v>
      </c>
      <c r="AP62" s="87">
        <v>13</v>
      </c>
      <c r="AQ62" s="90" t="str">
        <f>VLOOKUP($AO62,Data!$V$2:$AB$500,AQ$49,FALSE)</f>
        <v>ES</v>
      </c>
      <c r="AR62" s="91">
        <f>VLOOKUP($AO62,Data!$V$2:$AB$500,AR$49,FALSE)</f>
        <v>0.119354027</v>
      </c>
      <c r="AS62" s="88">
        <f t="shared" si="69"/>
        <v>13</v>
      </c>
      <c r="AT62" s="88">
        <f t="shared" si="70"/>
        <v>4</v>
      </c>
      <c r="AU62" s="88" t="str">
        <f t="shared" si="71"/>
        <v>ES</v>
      </c>
      <c r="AV62" s="91">
        <f>VLOOKUP($AO$70,Data!$V$2:$AB$500,$AR$49,FALSE)</f>
        <v>0.12511095529999999</v>
      </c>
      <c r="AW62" s="88" t="str">
        <f t="shared" si="72"/>
        <v>ES</v>
      </c>
      <c r="AX62" s="80"/>
      <c r="BA62" s="88" t="s">
        <v>25</v>
      </c>
      <c r="BB62" s="29">
        <f t="shared" si="73"/>
        <v>5</v>
      </c>
      <c r="BC62" s="92" t="s">
        <v>25</v>
      </c>
      <c r="BD62" s="80"/>
      <c r="BE62" s="80"/>
      <c r="BF62" s="80"/>
      <c r="BG62" s="80"/>
      <c r="BH62" s="80"/>
      <c r="BI62" s="80"/>
      <c r="BJ62" s="80"/>
      <c r="BK62" s="39"/>
      <c r="BL62" s="39"/>
      <c r="BM62" s="39"/>
    </row>
    <row r="63" spans="25:65" x14ac:dyDescent="0.25">
      <c r="Y63" s="39"/>
      <c r="Z63" s="39"/>
      <c r="AA63" s="39"/>
      <c r="AB63" s="39"/>
      <c r="AC63" s="39"/>
      <c r="AD63" s="39"/>
      <c r="AE63" s="39"/>
      <c r="AF63" s="39"/>
      <c r="AG63" s="39"/>
      <c r="AH63" s="39"/>
      <c r="AI63" s="39"/>
      <c r="AJ63" s="79"/>
      <c r="AK63" s="79"/>
      <c r="AL63" s="80"/>
      <c r="AM63" s="80"/>
      <c r="AN63" s="79">
        <f>MAX($AN$25:$AN$47)</f>
        <v>201412</v>
      </c>
      <c r="AO63" s="80" t="str">
        <f>CONCATENATE(VLOOKUP($AM$21*1,Data!$X$2:$AA$500,AO$49,FALSE),AP63)</f>
        <v>CET1 ratio (was T1 excluding hybrids until Q4 2013)14</v>
      </c>
      <c r="AP63" s="87">
        <v>14</v>
      </c>
      <c r="AQ63" s="90" t="str">
        <f>VLOOKUP($AO63,Data!$V$2:$AB$500,AQ$49,FALSE)</f>
        <v>FR</v>
      </c>
      <c r="AR63" s="91">
        <f>VLOOKUP($AO63,Data!$V$2:$AB$500,AR$49,FALSE)</f>
        <v>0.11857581859999999</v>
      </c>
      <c r="AS63" s="88">
        <f t="shared" si="69"/>
        <v>14</v>
      </c>
      <c r="AT63" s="88">
        <f t="shared" si="70"/>
        <v>5</v>
      </c>
      <c r="AU63" s="88" t="str">
        <f t="shared" si="71"/>
        <v>FR</v>
      </c>
      <c r="AV63" s="91">
        <f>VLOOKUP($AO$70,Data!$V$2:$AB$500,$AR$49,FALSE)</f>
        <v>0.12511095529999999</v>
      </c>
      <c r="AW63" s="88" t="str">
        <f>IF(AND(AR63&lt;&gt;0, AR63&lt;&gt;"."), VLOOKUP(AQ63,$BA$50:$BC$69,3,FALSE), CONCATENATE(VLOOKUP(AQ63,$BA$50:$BC$69,3,FALSE),"*"))</f>
        <v>FR</v>
      </c>
      <c r="AX63" s="80"/>
      <c r="BA63" s="88" t="s">
        <v>38</v>
      </c>
      <c r="BB63" s="29">
        <f t="shared" si="73"/>
        <v>4</v>
      </c>
      <c r="BC63" s="92" t="s">
        <v>38</v>
      </c>
      <c r="BD63" s="80"/>
      <c r="BE63" s="80"/>
      <c r="BF63" s="80"/>
      <c r="BG63" s="80"/>
      <c r="BH63" s="80"/>
      <c r="BI63" s="80"/>
      <c r="BJ63" s="80"/>
      <c r="BK63" s="39"/>
      <c r="BL63" s="39"/>
      <c r="BM63" s="39"/>
    </row>
    <row r="64" spans="25:65" x14ac:dyDescent="0.25">
      <c r="Y64" s="39"/>
      <c r="Z64" s="39"/>
      <c r="AA64" s="39"/>
      <c r="AB64" s="39"/>
      <c r="AC64" s="39"/>
      <c r="AD64" s="39"/>
      <c r="AE64" s="39"/>
      <c r="AF64" s="39"/>
      <c r="AG64" s="39"/>
      <c r="AH64" s="39"/>
      <c r="AI64" s="39"/>
      <c r="AJ64" s="79"/>
      <c r="AK64" s="79"/>
      <c r="AL64" s="80"/>
      <c r="AM64" s="80"/>
      <c r="AN64" s="79">
        <f>MAX($AN$25:$AN$47)</f>
        <v>201412</v>
      </c>
      <c r="AO64" s="80" t="str">
        <f>CONCATENATE(VLOOKUP($AM$21*1,Data!$X$2:$AA$500,AO$49,FALSE),AP64)</f>
        <v>CET1 ratio (was T1 excluding hybrids until Q4 2013)15</v>
      </c>
      <c r="AP64" s="87">
        <v>15</v>
      </c>
      <c r="AQ64" s="90">
        <f>VLOOKUP($AO64,Data!$V$2:$AB$500,AQ$49,FALSE)</f>
        <v>6</v>
      </c>
      <c r="AR64" s="91">
        <f>VLOOKUP($AO64,Data!$V$2:$AB$500,AR$49,FALSE)</f>
        <v>0.1169987546</v>
      </c>
      <c r="AS64" s="88">
        <f t="shared" si="69"/>
        <v>15</v>
      </c>
      <c r="AT64" s="88">
        <f t="shared" si="70"/>
        <v>1</v>
      </c>
      <c r="AU64" s="88">
        <f t="shared" si="71"/>
        <v>15</v>
      </c>
      <c r="AV64" s="91">
        <f>VLOOKUP($AO$70,Data!$V$2:$AB$500,$AR$49,FALSE)</f>
        <v>0.12511095529999999</v>
      </c>
      <c r="AW64" s="88">
        <f t="shared" si="72"/>
        <v>6</v>
      </c>
      <c r="AX64" s="80"/>
      <c r="BA64" s="88">
        <v>9</v>
      </c>
      <c r="BB64" s="29">
        <f t="shared" si="73"/>
        <v>3</v>
      </c>
      <c r="BC64" s="92">
        <v>9</v>
      </c>
      <c r="BD64" s="80"/>
      <c r="BE64" s="80"/>
      <c r="BF64" s="80"/>
      <c r="BG64" s="80"/>
      <c r="BH64" s="80"/>
      <c r="BI64" s="80"/>
      <c r="BJ64" s="80"/>
      <c r="BK64" s="39"/>
      <c r="BL64" s="39"/>
      <c r="BM64" s="39"/>
    </row>
    <row r="65" spans="25:65" x14ac:dyDescent="0.25">
      <c r="Y65" s="39"/>
      <c r="Z65" s="39"/>
      <c r="AA65" s="39"/>
      <c r="AB65" s="39"/>
      <c r="AC65" s="39"/>
      <c r="AD65" s="39"/>
      <c r="AE65" s="39"/>
      <c r="AF65" s="39"/>
      <c r="AG65" s="39"/>
      <c r="AH65" s="39"/>
      <c r="AI65" s="39"/>
      <c r="AJ65" s="79"/>
      <c r="AK65" s="79"/>
      <c r="AL65" s="80"/>
      <c r="AM65" s="80"/>
      <c r="AN65" s="79">
        <f>MAX($AN$25:$AN$47)</f>
        <v>201412</v>
      </c>
      <c r="AO65" s="80" t="str">
        <f>CONCATENATE(VLOOKUP($AM$21*1,Data!$X$2:$AA$500,AO$49,FALSE),AP65)</f>
        <v>CET1 ratio (was T1 excluding hybrids until Q4 2013)16</v>
      </c>
      <c r="AP65" s="87">
        <v>16</v>
      </c>
      <c r="AQ65" s="90">
        <f>VLOOKUP($AO65,Data!$V$2:$AB$500,AQ$49,FALSE)</f>
        <v>10</v>
      </c>
      <c r="AR65" s="91">
        <f>VLOOKUP($AO65,Data!$V$2:$AB$500,AR$49,FALSE)</f>
        <v>0.1118064193</v>
      </c>
      <c r="AS65" s="88">
        <f t="shared" si="69"/>
        <v>16</v>
      </c>
      <c r="AT65" s="88">
        <f t="shared" si="70"/>
        <v>1</v>
      </c>
      <c r="AU65" s="88">
        <f t="shared" si="71"/>
        <v>16</v>
      </c>
      <c r="AV65" s="91">
        <f>VLOOKUP($AO$70,Data!$V$2:$AB$500,$AR$49,FALSE)</f>
        <v>0.12511095529999999</v>
      </c>
      <c r="AW65" s="88">
        <f>IF(AND(AR65&lt;&gt;0, AR65&lt;&gt;"."), VLOOKUP(AQ65,$BA$50:$BC$69,3,FALSE), CONCATENATE(VLOOKUP(AQ65,$BA$50:$BC$69,3,FALSE),"*"))</f>
        <v>10</v>
      </c>
      <c r="AX65" s="80"/>
      <c r="BA65" s="88">
        <v>10</v>
      </c>
      <c r="BB65" s="29">
        <f t="shared" si="73"/>
        <v>1</v>
      </c>
      <c r="BC65" s="92">
        <v>10</v>
      </c>
      <c r="BD65" s="80"/>
      <c r="BE65" s="80"/>
      <c r="BF65" s="80"/>
      <c r="BG65" s="80"/>
      <c r="BH65" s="80"/>
      <c r="BI65" s="80"/>
      <c r="BJ65" s="80"/>
      <c r="BK65" s="39"/>
      <c r="BL65" s="39"/>
      <c r="BM65" s="39"/>
    </row>
    <row r="66" spans="25:65" x14ac:dyDescent="0.25">
      <c r="Y66" s="39"/>
      <c r="Z66" s="39"/>
      <c r="AA66" s="39"/>
      <c r="AB66" s="39"/>
      <c r="AC66" s="39"/>
      <c r="AD66" s="39"/>
      <c r="AE66" s="39"/>
      <c r="AF66" s="39"/>
      <c r="AG66" s="39"/>
      <c r="AH66" s="39"/>
      <c r="AI66" s="39"/>
      <c r="AJ66" s="79"/>
      <c r="AK66" s="79"/>
      <c r="AL66" s="80"/>
      <c r="AM66" s="80"/>
      <c r="AN66" s="79">
        <f>MAX($AN$25:$AN$47)</f>
        <v>201412</v>
      </c>
      <c r="AO66" s="80" t="str">
        <f>CONCATENATE(VLOOKUP($AM$21*1,Data!$X$2:$AA$500,AO$49,FALSE),AP66)</f>
        <v>CET1 ratio (was T1 excluding hybrids until Q4 2013)17</v>
      </c>
      <c r="AP66" s="87">
        <v>17</v>
      </c>
      <c r="AQ66" s="90" t="str">
        <f>VLOOKUP($AO66,Data!$V$2:$AB$500,AQ$49,FALSE)</f>
        <v>IT</v>
      </c>
      <c r="AR66" s="91">
        <f>VLOOKUP($AO66,Data!$V$2:$AB$500,AR$49,FALSE)</f>
        <v>0.11064228600000001</v>
      </c>
      <c r="AS66" s="88">
        <f t="shared" si="69"/>
        <v>17</v>
      </c>
      <c r="AT66" s="88">
        <f t="shared" si="70"/>
        <v>4</v>
      </c>
      <c r="AU66" s="88" t="str">
        <f t="shared" si="71"/>
        <v>IT</v>
      </c>
      <c r="AV66" s="91">
        <f>VLOOKUP($AO$70,Data!$V$2:$AB$500,$AR$49,FALSE)</f>
        <v>0.12511095529999999</v>
      </c>
      <c r="AW66" s="88" t="str">
        <f t="shared" si="72"/>
        <v>IT</v>
      </c>
      <c r="AX66" s="80"/>
      <c r="BA66" s="88" t="s">
        <v>29</v>
      </c>
      <c r="BB66" s="29">
        <f t="shared" si="73"/>
        <v>4</v>
      </c>
      <c r="BC66" s="92" t="s">
        <v>29</v>
      </c>
      <c r="BD66" s="80"/>
      <c r="BE66" s="80"/>
      <c r="BF66" s="80"/>
      <c r="BG66" s="80"/>
      <c r="BH66" s="80"/>
      <c r="BI66" s="80"/>
      <c r="BJ66" s="80"/>
      <c r="BK66" s="39"/>
      <c r="BL66" s="39"/>
      <c r="BM66" s="39"/>
    </row>
    <row r="67" spans="25:65" x14ac:dyDescent="0.25">
      <c r="Y67" s="39"/>
      <c r="Z67" s="39"/>
      <c r="AA67" s="39"/>
      <c r="AB67" s="39"/>
      <c r="AC67" s="39"/>
      <c r="AD67" s="39"/>
      <c r="AE67" s="39"/>
      <c r="AF67" s="39"/>
      <c r="AG67" s="39"/>
      <c r="AH67" s="39"/>
      <c r="AI67" s="39"/>
      <c r="AJ67" s="79"/>
      <c r="AK67" s="79"/>
      <c r="AL67" s="80"/>
      <c r="AM67" s="80"/>
      <c r="AN67" s="79">
        <f>MAX($AN$25:$AN$47)</f>
        <v>201412</v>
      </c>
      <c r="AO67" s="80" t="str">
        <f>CONCATENATE(VLOOKUP($AM$21*1,Data!$X$2:$AA$500,AO$49,FALSE),AP67)</f>
        <v>CET1 ratio (was T1 excluding hybrids until Q4 2013)18</v>
      </c>
      <c r="AP67" s="87">
        <v>18</v>
      </c>
      <c r="AQ67" s="90" t="str">
        <f>VLOOKUP($AO67,Data!$V$2:$AB$500,AQ$49,FALSE)</f>
        <v>GB</v>
      </c>
      <c r="AR67" s="91">
        <f>VLOOKUP($AO67,Data!$V$2:$AB$500,AR$49,FALSE)</f>
        <v>0.1104865115</v>
      </c>
      <c r="AS67" s="88">
        <f t="shared" si="69"/>
        <v>18</v>
      </c>
      <c r="AT67" s="88">
        <f t="shared" si="70"/>
        <v>6</v>
      </c>
      <c r="AU67" s="88" t="str">
        <f t="shared" si="71"/>
        <v>GB</v>
      </c>
      <c r="AV67" s="91">
        <f>VLOOKUP($AO$70,Data!$V$2:$AB$500,$AR$49,FALSE)</f>
        <v>0.12511095529999999</v>
      </c>
      <c r="AW67" s="88" t="str">
        <f>IF(AND(AR67&lt;&gt;0, AR67&lt;&gt;"."), VLOOKUP(AQ67,$BA$50:$BC$69,3,FALSE), CONCATENATE(VLOOKUP(AQ67,$BA$50:$BC$69,3,FALSE),"*"))</f>
        <v>GB</v>
      </c>
      <c r="AX67" s="80"/>
      <c r="BA67" s="88">
        <v>11</v>
      </c>
      <c r="BB67" s="29">
        <f t="shared" si="73"/>
        <v>3</v>
      </c>
      <c r="BC67" s="92">
        <v>11</v>
      </c>
      <c r="BD67" s="80"/>
      <c r="BE67" s="80"/>
      <c r="BF67" s="80"/>
      <c r="BG67" s="80"/>
      <c r="BH67" s="80"/>
      <c r="BI67" s="80"/>
      <c r="BJ67" s="80"/>
      <c r="BK67" s="39"/>
      <c r="BL67" s="39"/>
      <c r="BM67" s="39"/>
    </row>
    <row r="68" spans="25:65" x14ac:dyDescent="0.25">
      <c r="Y68" s="39"/>
      <c r="Z68" s="39"/>
      <c r="AA68" s="39"/>
      <c r="AB68" s="39"/>
      <c r="AC68" s="39"/>
      <c r="AD68" s="39"/>
      <c r="AE68" s="39"/>
      <c r="AF68" s="39"/>
      <c r="AG68" s="39"/>
      <c r="AH68" s="39"/>
      <c r="AI68" s="39"/>
      <c r="AJ68" s="79"/>
      <c r="AK68" s="79"/>
      <c r="AL68" s="80"/>
      <c r="AM68" s="80"/>
      <c r="AN68" s="79">
        <f>MAX($AN$25:$AN$47)</f>
        <v>201412</v>
      </c>
      <c r="AO68" s="80" t="str">
        <f>CONCATENATE(VLOOKUP($AM$21*1,Data!$X$2:$AA$500,AO$49,FALSE),AP68)</f>
        <v>CET1 ratio (was T1 excluding hybrids until Q4 2013)19</v>
      </c>
      <c r="AP68" s="87">
        <v>19</v>
      </c>
      <c r="AQ68" s="90">
        <f>VLOOKUP($AO68,Data!$V$2:$AB$500,AQ$49,FALSE)</f>
        <v>9</v>
      </c>
      <c r="AR68" s="91">
        <f>VLOOKUP($AO68,Data!$V$2:$AB$500,AR$49,FALSE)</f>
        <v>0.10926377650000001</v>
      </c>
      <c r="AS68" s="88">
        <f t="shared" si="69"/>
        <v>19</v>
      </c>
      <c r="AT68" s="88">
        <f t="shared" si="70"/>
        <v>3</v>
      </c>
      <c r="AU68" s="88">
        <f t="shared" si="71"/>
        <v>19</v>
      </c>
      <c r="AV68" s="91">
        <f>VLOOKUP($AO$70,Data!$V$2:$AB$500,$AR$49,FALSE)</f>
        <v>0.12511095529999999</v>
      </c>
      <c r="AW68" s="88">
        <f>IF(AND(AR68&lt;&gt;0, AR68&lt;&gt;"."), VLOOKUP(AQ68,$BA$50:$BC$69,3,FALSE), CONCATENATE(VLOOKUP(AQ68,$BA$50:$BC$69,3,FALSE),"*"))</f>
        <v>9</v>
      </c>
      <c r="AX68" s="80"/>
      <c r="BA68" s="88">
        <v>12</v>
      </c>
      <c r="BB68" s="29">
        <f t="shared" si="73"/>
        <v>1</v>
      </c>
      <c r="BC68" s="92">
        <v>12</v>
      </c>
      <c r="BD68" s="80"/>
      <c r="BE68" s="80"/>
      <c r="BF68" s="80"/>
      <c r="BG68" s="80"/>
      <c r="BH68" s="80"/>
      <c r="BI68" s="80"/>
      <c r="BJ68" s="80"/>
      <c r="BK68" s="39"/>
      <c r="BL68" s="39"/>
      <c r="BM68" s="39"/>
    </row>
    <row r="69" spans="25:65" x14ac:dyDescent="0.25">
      <c r="Y69" s="39"/>
      <c r="Z69" s="39"/>
      <c r="AA69" s="39"/>
      <c r="AB69" s="39"/>
      <c r="AC69" s="39"/>
      <c r="AD69" s="39"/>
      <c r="AE69" s="39"/>
      <c r="AF69" s="39"/>
      <c r="AG69" s="39"/>
      <c r="AH69" s="39"/>
      <c r="AI69" s="39"/>
      <c r="AJ69" s="79"/>
      <c r="AK69" s="79"/>
      <c r="AL69" s="80"/>
      <c r="AM69" s="80"/>
      <c r="AN69" s="79">
        <f>MAX($AN$25:$AN$47)</f>
        <v>201412</v>
      </c>
      <c r="AO69" s="80" t="str">
        <f>CONCATENATE(VLOOKUP($AM$21*1,Data!$X$2:$AA$500,AO$49,FALSE),AP69)</f>
        <v>CET1 ratio (was T1 excluding hybrids until Q4 2013)20</v>
      </c>
      <c r="AP69" s="87">
        <v>20</v>
      </c>
      <c r="AQ69" s="90">
        <f>VLOOKUP($AO69,Data!$V$2:$AB$500,AQ$49,FALSE)</f>
        <v>11</v>
      </c>
      <c r="AR69" s="91">
        <f>VLOOKUP($AO69,Data!$V$2:$AB$500,AR$49,FALSE)</f>
        <v>0.10236523209999999</v>
      </c>
      <c r="AS69" s="88">
        <f t="shared" si="69"/>
        <v>20</v>
      </c>
      <c r="AT69" s="88">
        <f t="shared" si="70"/>
        <v>3</v>
      </c>
      <c r="AU69" s="88">
        <f t="shared" si="71"/>
        <v>20</v>
      </c>
      <c r="AV69" s="91">
        <f>VLOOKUP($AO$70,Data!$V$2:$AB$500,$AR$49,FALSE)</f>
        <v>0.12511095529999999</v>
      </c>
      <c r="AW69" s="88">
        <f>IF(AND(AR69&lt;&gt;0, AR69&lt;&gt;"."), VLOOKUP(AQ69,$BA$50:$BC$69,3,FALSE), CONCATENATE(VLOOKUP(AQ69,$BA$50:$BC$69,3,FALSE),"*"))</f>
        <v>11</v>
      </c>
      <c r="AX69" s="80"/>
      <c r="BA69" s="88">
        <v>13</v>
      </c>
      <c r="BB69" s="29">
        <f t="shared" si="73"/>
        <v>2</v>
      </c>
      <c r="BC69" s="92">
        <v>13</v>
      </c>
      <c r="BD69" s="80"/>
      <c r="BE69" s="80"/>
      <c r="BF69" s="80"/>
      <c r="BG69" s="80"/>
      <c r="BH69" s="80"/>
      <c r="BI69" s="80"/>
      <c r="BJ69" s="80"/>
      <c r="BK69" s="39"/>
      <c r="BL69" s="39"/>
      <c r="BM69" s="39"/>
    </row>
    <row r="70" spans="25:65" x14ac:dyDescent="0.25">
      <c r="Y70" s="39"/>
      <c r="Z70" s="39"/>
      <c r="AA70" s="39"/>
      <c r="AB70" s="39"/>
      <c r="AC70" s="39"/>
      <c r="AD70" s="39"/>
      <c r="AE70" s="39"/>
      <c r="AF70" s="39"/>
      <c r="AG70" s="39"/>
      <c r="AH70" s="39"/>
      <c r="AI70" s="39"/>
      <c r="AJ70" s="79"/>
      <c r="AK70" s="79"/>
      <c r="AL70" s="80"/>
      <c r="AM70" s="80"/>
      <c r="AN70" s="79">
        <f>MAX($AN$25:$AN$47)</f>
        <v>201412</v>
      </c>
      <c r="AO70" s="80" t="str">
        <f>CONCATENATE(VLOOKUP($AM$21*1,Data!$X$2:$AA$500,AO$49,FALSE),AP70)</f>
        <v>CET1 ratio (was T1 excluding hybrids until Q4 2013)99</v>
      </c>
      <c r="AP70" s="87">
        <v>99</v>
      </c>
      <c r="AQ70" s="90" t="str">
        <f>VLOOKUP($AO70,Data!$V$2:$AB$500,AQ$49,FALSE)</f>
        <v>EU</v>
      </c>
      <c r="AR70" s="91">
        <f>VLOOKUP($AO70,Data!$V$2:$AB$500,AR$49,FALSE)</f>
        <v>0.12511095529999999</v>
      </c>
      <c r="AS70" s="88">
        <v>99</v>
      </c>
      <c r="AT70" s="88">
        <f t="shared" si="70"/>
        <v>57</v>
      </c>
      <c r="AU70" s="88" t="str">
        <f t="shared" si="71"/>
        <v>EU</v>
      </c>
      <c r="AV70" s="91"/>
      <c r="AX70" s="80"/>
      <c r="AY70" s="80"/>
      <c r="BA70" s="80"/>
      <c r="BB70" s="80"/>
      <c r="BC70" s="80"/>
      <c r="BD70" s="80"/>
      <c r="BE70" s="80"/>
      <c r="BF70" s="80"/>
      <c r="BG70" s="80"/>
      <c r="BH70" s="80"/>
      <c r="BI70" s="80"/>
      <c r="BJ70" s="80"/>
      <c r="BK70" s="39"/>
      <c r="BL70" s="39"/>
      <c r="BM70" s="39"/>
    </row>
    <row r="71" spans="25:65" x14ac:dyDescent="0.25">
      <c r="Y71" s="39"/>
      <c r="Z71" s="39"/>
      <c r="AA71" s="39"/>
      <c r="AB71" s="39"/>
      <c r="AC71" s="39"/>
      <c r="AD71" s="39"/>
      <c r="AE71" s="39"/>
      <c r="AF71" s="39"/>
      <c r="AG71" s="39"/>
      <c r="AH71" s="39"/>
      <c r="AI71" s="39"/>
      <c r="AJ71" s="79"/>
      <c r="AK71" s="79"/>
      <c r="AL71" s="80"/>
      <c r="AM71" s="80"/>
      <c r="AN71" s="80"/>
      <c r="AO71" s="80"/>
      <c r="AP71" s="80"/>
      <c r="AQ71" s="80"/>
      <c r="AR71" s="80"/>
      <c r="AS71" s="80"/>
      <c r="AT71" s="80"/>
      <c r="AU71" s="80"/>
      <c r="AV71" s="80"/>
      <c r="AW71" s="80"/>
      <c r="AX71" s="80"/>
      <c r="AY71" s="80"/>
      <c r="AZ71" s="93"/>
      <c r="BA71" s="80"/>
      <c r="BB71" s="80"/>
      <c r="BC71" s="80"/>
      <c r="BD71" s="80"/>
      <c r="BE71" s="80"/>
      <c r="BF71" s="80"/>
      <c r="BG71" s="80"/>
      <c r="BH71" s="80"/>
      <c r="BI71" s="80"/>
      <c r="BJ71" s="80"/>
      <c r="BK71" s="39"/>
      <c r="BL71" s="39"/>
      <c r="BM71" s="39"/>
    </row>
    <row r="72" spans="25:65" x14ac:dyDescent="0.25">
      <c r="Y72" s="39"/>
      <c r="Z72" s="39"/>
      <c r="AA72" s="39"/>
      <c r="AB72" s="39"/>
      <c r="AC72" s="39"/>
      <c r="AD72" s="39"/>
      <c r="AE72" s="39"/>
      <c r="AF72" s="39"/>
      <c r="AG72" s="39"/>
      <c r="AH72" s="39"/>
      <c r="AI72" s="39"/>
      <c r="AJ72" s="79"/>
      <c r="AK72" s="79"/>
      <c r="AL72" s="80"/>
      <c r="AM72" s="80"/>
      <c r="AN72" s="80"/>
      <c r="AO72" s="80"/>
      <c r="AP72" s="80"/>
      <c r="AQ72" s="80"/>
      <c r="AR72" s="80"/>
      <c r="AS72" s="80"/>
      <c r="AT72" s="80"/>
      <c r="AU72" s="80"/>
      <c r="AV72" s="80"/>
      <c r="AW72" s="80"/>
      <c r="AX72" s="80"/>
      <c r="AY72" s="80"/>
      <c r="AZ72" s="93"/>
      <c r="BA72" s="80"/>
      <c r="BB72" s="80"/>
      <c r="BC72" s="80"/>
      <c r="BD72" s="80"/>
      <c r="BE72" s="80"/>
      <c r="BF72" s="80"/>
      <c r="BG72" s="80"/>
      <c r="BH72" s="80"/>
      <c r="BI72" s="80"/>
      <c r="BJ72" s="80"/>
      <c r="BK72" s="39"/>
      <c r="BL72" s="39"/>
      <c r="BM72" s="39"/>
    </row>
    <row r="73" spans="25:65" x14ac:dyDescent="0.25">
      <c r="Y73" s="39"/>
      <c r="Z73" s="39"/>
      <c r="AA73" s="39"/>
      <c r="AB73" s="39"/>
      <c r="AC73" s="39"/>
      <c r="AD73" s="39"/>
      <c r="AE73" s="39"/>
      <c r="AF73" s="39"/>
      <c r="AG73" s="39"/>
      <c r="AH73" s="39"/>
      <c r="AI73" s="39"/>
      <c r="AJ73" s="79"/>
      <c r="AK73" s="79"/>
      <c r="AL73" s="80"/>
      <c r="AM73" s="80"/>
      <c r="AN73" s="80"/>
      <c r="AO73" s="94">
        <v>11</v>
      </c>
      <c r="AP73" s="95">
        <v>3</v>
      </c>
      <c r="AQ73" s="80"/>
      <c r="AR73" s="80"/>
      <c r="AS73" s="80"/>
      <c r="AT73" s="80"/>
      <c r="AU73" s="80"/>
      <c r="AV73" s="80"/>
      <c r="AW73" s="80"/>
      <c r="AX73" s="80"/>
      <c r="AY73" s="80"/>
      <c r="AZ73" s="93"/>
      <c r="BA73" s="80"/>
      <c r="BB73" s="80"/>
      <c r="BC73" s="80"/>
      <c r="BD73" s="80"/>
      <c r="BE73" s="80"/>
      <c r="BF73" s="80"/>
      <c r="BG73" s="80"/>
      <c r="BH73" s="80"/>
      <c r="BI73" s="80"/>
      <c r="BJ73" s="80"/>
      <c r="BK73" s="39"/>
      <c r="BL73" s="39"/>
      <c r="BM73" s="39"/>
    </row>
    <row r="74" spans="25:65" x14ac:dyDescent="0.25">
      <c r="Y74" s="39"/>
      <c r="Z74" s="39"/>
      <c r="AA74" s="39"/>
      <c r="AB74" s="39"/>
      <c r="AC74" s="39"/>
      <c r="AD74" s="39"/>
      <c r="AE74" s="39"/>
      <c r="AF74" s="39"/>
      <c r="AG74" s="39"/>
      <c r="AH74" s="39"/>
      <c r="AI74" s="39"/>
      <c r="AJ74" s="79"/>
      <c r="AK74" s="79"/>
      <c r="AL74" s="79"/>
      <c r="AM74" s="80"/>
      <c r="AN74" s="80"/>
      <c r="AO74" s="94">
        <v>2</v>
      </c>
      <c r="AP74" s="95">
        <v>2</v>
      </c>
      <c r="AQ74" s="80"/>
      <c r="AR74" s="80"/>
      <c r="AS74" s="80"/>
      <c r="AT74" s="80"/>
      <c r="AU74" s="80"/>
      <c r="AV74" s="80"/>
      <c r="AW74" s="80"/>
      <c r="AX74" s="80"/>
      <c r="AY74" s="80"/>
      <c r="AZ74" s="93"/>
      <c r="BA74" s="80"/>
      <c r="BB74" s="80"/>
      <c r="BC74" s="80"/>
      <c r="BD74" s="80"/>
      <c r="BE74" s="80"/>
      <c r="BF74" s="80"/>
      <c r="BG74" s="80"/>
      <c r="BH74" s="80"/>
      <c r="BI74" s="80"/>
      <c r="BJ74" s="80"/>
      <c r="BK74" s="39"/>
      <c r="BL74" s="39"/>
      <c r="BM74" s="39"/>
    </row>
    <row r="75" spans="25:65" x14ac:dyDescent="0.25">
      <c r="Y75" s="39"/>
      <c r="Z75" s="39"/>
      <c r="AA75" s="39"/>
      <c r="AB75" s="39"/>
      <c r="AC75" s="39"/>
      <c r="AD75" s="39"/>
      <c r="AE75" s="39"/>
      <c r="AF75" s="39"/>
      <c r="AG75" s="39"/>
      <c r="AH75" s="39"/>
      <c r="AI75" s="39"/>
      <c r="AJ75" s="79"/>
      <c r="AK75" s="79"/>
      <c r="AL75" s="79"/>
      <c r="AM75" s="80"/>
      <c r="AN75" s="80"/>
      <c r="AO75" s="94">
        <v>13</v>
      </c>
      <c r="AP75" s="95">
        <v>2</v>
      </c>
      <c r="AQ75" s="80"/>
      <c r="AR75" s="80"/>
      <c r="AS75" s="80"/>
      <c r="AT75" s="80"/>
      <c r="AU75" s="80"/>
      <c r="AV75" s="80"/>
      <c r="AW75" s="80"/>
      <c r="AX75" s="80"/>
      <c r="AY75" s="80"/>
      <c r="AZ75" s="93"/>
      <c r="BA75" s="80"/>
      <c r="BB75" s="80"/>
      <c r="BC75" s="80"/>
      <c r="BD75" s="80"/>
      <c r="BE75" s="80"/>
      <c r="BF75" s="80"/>
      <c r="BG75" s="80"/>
      <c r="BH75" s="80"/>
      <c r="BI75" s="80"/>
      <c r="BJ75" s="79"/>
      <c r="BK75" s="39"/>
      <c r="BL75" s="39"/>
      <c r="BM75" s="39"/>
    </row>
    <row r="76" spans="25:65" x14ac:dyDescent="0.25">
      <c r="Y76" s="39"/>
      <c r="Z76" s="39"/>
      <c r="AA76" s="39"/>
      <c r="AB76" s="39"/>
      <c r="AC76" s="39"/>
      <c r="AD76" s="39"/>
      <c r="AE76" s="39"/>
      <c r="AF76" s="39"/>
      <c r="AG76" s="39"/>
      <c r="AH76" s="39"/>
      <c r="AI76" s="39"/>
      <c r="AJ76" s="79"/>
      <c r="AK76" s="79"/>
      <c r="AL76" s="79"/>
      <c r="AM76" s="80"/>
      <c r="AN76" s="80"/>
      <c r="AO76" s="94" t="s">
        <v>17</v>
      </c>
      <c r="AP76" s="95">
        <v>8</v>
      </c>
      <c r="AQ76" s="80"/>
      <c r="AR76" s="80"/>
      <c r="AS76" s="80"/>
      <c r="AT76" s="80"/>
      <c r="AU76" s="80"/>
      <c r="AV76" s="80"/>
      <c r="AW76" s="80"/>
      <c r="AX76" s="80"/>
      <c r="AY76" s="80"/>
      <c r="AZ76" s="93"/>
      <c r="BA76" s="80"/>
      <c r="BB76" s="80"/>
      <c r="BC76" s="80"/>
      <c r="BD76" s="80"/>
      <c r="BE76" s="80"/>
      <c r="BF76" s="80"/>
      <c r="BG76" s="80"/>
      <c r="BH76" s="80"/>
      <c r="BI76" s="80"/>
      <c r="BJ76" s="79"/>
      <c r="BK76" s="39"/>
      <c r="BL76" s="39"/>
      <c r="BM76" s="39"/>
    </row>
    <row r="77" spans="25:65" x14ac:dyDescent="0.25">
      <c r="Y77" s="39"/>
      <c r="Z77" s="39"/>
      <c r="AA77" s="39"/>
      <c r="AB77" s="39"/>
      <c r="AC77" s="39"/>
      <c r="AD77" s="39"/>
      <c r="AE77" s="39"/>
      <c r="AF77" s="39"/>
      <c r="AG77" s="39"/>
      <c r="AH77" s="39"/>
      <c r="AI77" s="39"/>
      <c r="AJ77" s="79"/>
      <c r="AK77" s="79"/>
      <c r="AL77" s="79"/>
      <c r="AM77" s="79"/>
      <c r="AN77" s="79"/>
      <c r="AO77" s="94">
        <v>5</v>
      </c>
      <c r="AP77" s="95">
        <v>1</v>
      </c>
      <c r="AQ77" s="79"/>
      <c r="AR77" s="79"/>
      <c r="AS77" s="79"/>
      <c r="AT77" s="79"/>
      <c r="AU77" s="79"/>
      <c r="AV77" s="79"/>
      <c r="AW77" s="79"/>
      <c r="AX77" s="79"/>
      <c r="AY77" s="79"/>
      <c r="BA77" s="79"/>
      <c r="BB77" s="79"/>
      <c r="BC77" s="79"/>
      <c r="BD77" s="79"/>
      <c r="BE77" s="79"/>
      <c r="BF77" s="79"/>
      <c r="BG77" s="79"/>
      <c r="BH77" s="79"/>
      <c r="BI77" s="79"/>
      <c r="BJ77" s="79"/>
      <c r="BK77" s="39"/>
      <c r="BL77" s="39"/>
      <c r="BM77" s="39"/>
    </row>
    <row r="78" spans="25:65" x14ac:dyDescent="0.25">
      <c r="Y78" s="39"/>
      <c r="Z78" s="39"/>
      <c r="AA78" s="39"/>
      <c r="AB78" s="39"/>
      <c r="AC78" s="39"/>
      <c r="AD78" s="39"/>
      <c r="AE78" s="39"/>
      <c r="AF78" s="39"/>
      <c r="AG78" s="39"/>
      <c r="AH78" s="39"/>
      <c r="AI78" s="39"/>
      <c r="AJ78" s="79"/>
      <c r="AK78" s="79"/>
      <c r="AL78" s="79"/>
      <c r="AM78" s="79"/>
      <c r="AN78" s="79"/>
      <c r="AO78" s="94" t="s">
        <v>38</v>
      </c>
      <c r="AP78" s="95">
        <v>4</v>
      </c>
      <c r="AQ78" s="79"/>
      <c r="AR78" s="79"/>
      <c r="AS78" s="79"/>
      <c r="AT78" s="79"/>
      <c r="AU78" s="79"/>
      <c r="AV78" s="79"/>
      <c r="AW78" s="79"/>
      <c r="AX78" s="79"/>
      <c r="AY78" s="79"/>
      <c r="AZ78" s="79"/>
      <c r="BA78" s="79"/>
      <c r="BB78" s="79"/>
      <c r="BC78" s="79"/>
      <c r="BD78" s="79"/>
      <c r="BE78" s="79"/>
      <c r="BF78" s="79"/>
      <c r="BG78" s="79"/>
      <c r="BH78" s="79"/>
      <c r="BI78" s="79"/>
      <c r="BJ78" s="79"/>
      <c r="BK78" s="39"/>
      <c r="BL78" s="39"/>
      <c r="BM78" s="39"/>
    </row>
    <row r="79" spans="25:65" x14ac:dyDescent="0.25">
      <c r="Y79" s="39"/>
      <c r="Z79" s="39"/>
      <c r="AA79" s="39"/>
      <c r="AB79" s="39"/>
      <c r="AC79" s="39"/>
      <c r="AD79" s="39"/>
      <c r="AE79" s="39"/>
      <c r="AF79" s="39"/>
      <c r="AG79" s="39"/>
      <c r="AH79" s="39"/>
      <c r="AI79" s="39"/>
      <c r="AJ79" s="79"/>
      <c r="AK79" s="79"/>
      <c r="AL79" s="79"/>
      <c r="AM79" s="79"/>
      <c r="AN79" s="79"/>
      <c r="AO79" s="94">
        <v>4</v>
      </c>
      <c r="AP79" s="95">
        <v>1</v>
      </c>
      <c r="AQ79" s="79"/>
      <c r="AR79" s="79"/>
      <c r="AS79" s="79"/>
      <c r="AT79" s="79"/>
      <c r="AU79" s="79"/>
      <c r="AV79" s="79"/>
      <c r="AW79" s="79"/>
      <c r="AX79" s="79"/>
      <c r="AY79" s="79"/>
      <c r="AZ79" s="79"/>
      <c r="BA79" s="79"/>
      <c r="BB79" s="79"/>
      <c r="BC79" s="79"/>
      <c r="BD79" s="79"/>
      <c r="BE79" s="79"/>
      <c r="BF79" s="79"/>
      <c r="BG79" s="79"/>
      <c r="BH79" s="79"/>
      <c r="BI79" s="79"/>
      <c r="BJ79" s="79"/>
      <c r="BK79" s="39"/>
      <c r="BL79" s="39"/>
      <c r="BM79" s="39"/>
    </row>
    <row r="80" spans="25:65" x14ac:dyDescent="0.25">
      <c r="Y80" s="39"/>
      <c r="Z80" s="39"/>
      <c r="AA80" s="39"/>
      <c r="AB80" s="39"/>
      <c r="AC80" s="39"/>
      <c r="AD80" s="39"/>
      <c r="AE80" s="39"/>
      <c r="AF80" s="39"/>
      <c r="AG80" s="39"/>
      <c r="AH80" s="39"/>
      <c r="AI80" s="39"/>
      <c r="AJ80" s="79"/>
      <c r="AK80" s="79"/>
      <c r="AL80" s="79"/>
      <c r="AM80" s="79"/>
      <c r="AN80" s="79"/>
      <c r="AO80" s="94" t="s">
        <v>25</v>
      </c>
      <c r="AP80" s="95">
        <v>5</v>
      </c>
      <c r="AQ80" s="79"/>
      <c r="AR80" s="79"/>
      <c r="AS80" s="79"/>
      <c r="AT80" s="79"/>
      <c r="AU80" s="79"/>
      <c r="AV80" s="79"/>
      <c r="AW80" s="79"/>
      <c r="AX80" s="79"/>
      <c r="AY80" s="79"/>
      <c r="AZ80" s="79"/>
      <c r="BA80" s="79"/>
      <c r="BB80" s="79"/>
      <c r="BC80" s="79"/>
      <c r="BD80" s="79"/>
      <c r="BE80" s="79"/>
      <c r="BF80" s="79"/>
      <c r="BG80" s="79"/>
      <c r="BH80" s="79"/>
      <c r="BI80" s="79"/>
      <c r="BJ80" s="79"/>
      <c r="BK80" s="39"/>
      <c r="BL80" s="39"/>
      <c r="BM80" s="39"/>
    </row>
    <row r="81" spans="25:65" x14ac:dyDescent="0.25">
      <c r="Y81" s="39"/>
      <c r="Z81" s="39"/>
      <c r="AA81" s="39"/>
      <c r="AB81" s="39"/>
      <c r="AC81" s="39"/>
      <c r="AD81" s="39"/>
      <c r="AE81" s="39"/>
      <c r="AF81" s="39"/>
      <c r="AG81" s="39"/>
      <c r="AH81" s="39"/>
      <c r="AI81" s="39"/>
      <c r="AJ81" s="79"/>
      <c r="AK81" s="79"/>
      <c r="AL81" s="79"/>
      <c r="AM81" s="79"/>
      <c r="AN81" s="79"/>
      <c r="AO81" s="94" t="s">
        <v>23</v>
      </c>
      <c r="AP81" s="95">
        <v>6</v>
      </c>
      <c r="AQ81" s="79"/>
      <c r="AR81" s="79"/>
      <c r="AS81" s="79"/>
      <c r="AT81" s="79"/>
      <c r="AU81" s="79"/>
      <c r="AV81" s="79"/>
      <c r="AW81" s="79"/>
      <c r="AX81" s="79"/>
      <c r="AY81" s="79"/>
      <c r="AZ81" s="79"/>
      <c r="BA81" s="79"/>
      <c r="BB81" s="79"/>
      <c r="BC81" s="79"/>
      <c r="BD81" s="79"/>
      <c r="BE81" s="79"/>
      <c r="BF81" s="79"/>
      <c r="BG81" s="79"/>
      <c r="BH81" s="79"/>
      <c r="BI81" s="79"/>
      <c r="BJ81" s="79"/>
      <c r="BK81" s="39"/>
      <c r="BL81" s="39"/>
      <c r="BM81" s="39"/>
    </row>
    <row r="82" spans="25:65" x14ac:dyDescent="0.25">
      <c r="Y82" s="39"/>
      <c r="Z82" s="39"/>
      <c r="AA82" s="39"/>
      <c r="AB82" s="39"/>
      <c r="AC82" s="39"/>
      <c r="AD82" s="39"/>
      <c r="AE82" s="39"/>
      <c r="AF82" s="39"/>
      <c r="AG82" s="39"/>
      <c r="AH82" s="39"/>
      <c r="AI82" s="39"/>
      <c r="AJ82" s="39"/>
      <c r="AK82" s="39"/>
      <c r="AL82" s="39"/>
      <c r="AM82" s="79"/>
      <c r="AN82" s="79"/>
      <c r="AO82" s="94" t="s">
        <v>32</v>
      </c>
      <c r="AP82" s="95">
        <v>4</v>
      </c>
      <c r="AQ82" s="79"/>
      <c r="AR82" s="79"/>
      <c r="AS82" s="79"/>
      <c r="AT82" s="79"/>
      <c r="AU82" s="79"/>
      <c r="AV82" s="79"/>
      <c r="AW82" s="79"/>
      <c r="AX82" s="79"/>
      <c r="AY82" s="79"/>
      <c r="AZ82" s="79"/>
      <c r="BA82" s="79"/>
      <c r="BB82" s="79"/>
      <c r="BC82" s="79"/>
      <c r="BD82" s="79"/>
      <c r="BE82" s="79"/>
      <c r="BF82" s="79"/>
      <c r="BG82" s="79"/>
      <c r="BH82" s="79"/>
      <c r="BI82" s="79"/>
      <c r="BJ82" s="79"/>
      <c r="BK82" s="39"/>
      <c r="BL82" s="39"/>
      <c r="BM82" s="39"/>
    </row>
    <row r="83" spans="25:65" x14ac:dyDescent="0.25">
      <c r="Y83" s="39"/>
      <c r="Z83" s="39"/>
      <c r="AA83" s="39"/>
      <c r="AB83" s="39"/>
      <c r="AC83" s="39"/>
      <c r="AD83" s="39"/>
      <c r="AE83" s="39"/>
      <c r="AF83" s="39"/>
      <c r="AG83" s="39"/>
      <c r="AH83" s="39"/>
      <c r="AI83" s="39"/>
      <c r="AJ83" s="39"/>
      <c r="AK83" s="39"/>
      <c r="AL83" s="39"/>
      <c r="AM83" s="79"/>
      <c r="AN83" s="79"/>
      <c r="AO83" s="94">
        <v>12</v>
      </c>
      <c r="AP83" s="95">
        <v>1</v>
      </c>
      <c r="AQ83" s="79"/>
      <c r="AR83" s="79"/>
      <c r="AS83" s="79"/>
      <c r="AT83" s="79"/>
      <c r="AU83" s="79"/>
      <c r="AV83" s="79"/>
      <c r="AW83" s="79"/>
      <c r="AX83" s="79"/>
      <c r="AY83" s="79"/>
      <c r="AZ83" s="79"/>
      <c r="BA83" s="79"/>
      <c r="BB83" s="79"/>
      <c r="BC83" s="79"/>
      <c r="BD83" s="79"/>
      <c r="BE83" s="79"/>
      <c r="BF83" s="79"/>
      <c r="BG83" s="79"/>
      <c r="BH83" s="79"/>
      <c r="BI83" s="79"/>
      <c r="BJ83" s="39"/>
      <c r="BK83" s="39"/>
      <c r="BL83" s="39"/>
      <c r="BM83" s="39"/>
    </row>
    <row r="84" spans="25:65" x14ac:dyDescent="0.25">
      <c r="Y84" s="39"/>
      <c r="Z84" s="39"/>
      <c r="AA84" s="39"/>
      <c r="AB84" s="39"/>
      <c r="AC84" s="39"/>
      <c r="AD84" s="39"/>
      <c r="AE84" s="39"/>
      <c r="AF84" s="39"/>
      <c r="AG84" s="39"/>
      <c r="AH84" s="39"/>
      <c r="AI84" s="39"/>
      <c r="AJ84" s="39"/>
      <c r="AK84" s="39"/>
      <c r="AL84" s="39"/>
      <c r="AM84" s="79"/>
      <c r="AN84" s="79"/>
      <c r="AO84" s="94">
        <v>1</v>
      </c>
      <c r="AP84" s="95">
        <v>2</v>
      </c>
      <c r="AQ84" s="79"/>
      <c r="AR84" s="79"/>
      <c r="AS84" s="79"/>
      <c r="AT84" s="79"/>
      <c r="AU84" s="79"/>
      <c r="AV84" s="79"/>
      <c r="AW84" s="79"/>
      <c r="AX84" s="79"/>
      <c r="AY84" s="79"/>
      <c r="AZ84" s="79"/>
      <c r="BA84" s="79"/>
      <c r="BB84" s="79"/>
      <c r="BC84" s="79"/>
      <c r="BD84" s="79"/>
      <c r="BE84" s="79"/>
      <c r="BF84" s="79"/>
      <c r="BG84" s="79"/>
      <c r="BH84" s="79"/>
      <c r="BI84" s="79"/>
      <c r="BJ84" s="39"/>
      <c r="BK84" s="39"/>
      <c r="BL84" s="39"/>
      <c r="BM84" s="39"/>
    </row>
    <row r="85" spans="25:65" x14ac:dyDescent="0.25">
      <c r="Y85" s="39"/>
      <c r="Z85" s="39"/>
      <c r="AA85" s="39"/>
      <c r="AB85" s="39"/>
      <c r="AC85" s="39"/>
      <c r="AD85" s="39"/>
      <c r="AE85" s="39"/>
      <c r="AF85" s="39"/>
      <c r="AG85" s="39"/>
      <c r="AH85" s="39"/>
      <c r="AI85" s="39"/>
      <c r="AJ85" s="39"/>
      <c r="AK85" s="39"/>
      <c r="AL85" s="39"/>
      <c r="AM85" s="39"/>
      <c r="AN85" s="39"/>
      <c r="AO85" s="111" t="s">
        <v>29</v>
      </c>
      <c r="AP85" s="96">
        <v>4</v>
      </c>
      <c r="AQ85" s="39"/>
      <c r="AR85" s="39"/>
      <c r="AS85" s="39"/>
      <c r="AT85" s="39"/>
      <c r="AU85" s="39"/>
      <c r="AV85" s="39"/>
      <c r="AW85" s="39"/>
      <c r="AX85" s="39"/>
      <c r="AY85" s="39"/>
      <c r="AZ85" s="39"/>
      <c r="BA85" s="39"/>
      <c r="BB85" s="39"/>
      <c r="BC85" s="39"/>
      <c r="BD85" s="39"/>
      <c r="BE85" s="39"/>
      <c r="BF85" s="39"/>
      <c r="BG85" s="39"/>
      <c r="BH85" s="39"/>
      <c r="BI85" s="39"/>
      <c r="BJ85" s="39"/>
      <c r="BK85" s="39"/>
      <c r="BL85" s="39"/>
      <c r="BM85" s="39"/>
    </row>
    <row r="86" spans="25:65" x14ac:dyDescent="0.25">
      <c r="Y86" s="39"/>
      <c r="Z86" s="39"/>
      <c r="AA86" s="39"/>
      <c r="AB86" s="39"/>
      <c r="AC86" s="39"/>
      <c r="AD86" s="39"/>
      <c r="AE86" s="39"/>
      <c r="AF86" s="39"/>
      <c r="AG86" s="39"/>
      <c r="AH86" s="39"/>
      <c r="AI86" s="39"/>
      <c r="AJ86" s="39"/>
      <c r="AK86" s="39"/>
      <c r="AL86" s="39"/>
      <c r="AM86" s="39"/>
      <c r="AN86" s="39"/>
      <c r="AO86" s="111">
        <v>10</v>
      </c>
      <c r="AP86" s="96">
        <v>1</v>
      </c>
      <c r="AQ86" s="39"/>
      <c r="AR86" s="39"/>
      <c r="AS86" s="39"/>
      <c r="AT86" s="39"/>
      <c r="AU86" s="39"/>
      <c r="AV86" s="39"/>
      <c r="AW86" s="39"/>
      <c r="AX86" s="39"/>
      <c r="AY86" s="39"/>
      <c r="AZ86" s="39"/>
      <c r="BA86" s="39"/>
      <c r="BB86" s="39"/>
      <c r="BC86" s="39"/>
      <c r="BD86" s="39"/>
      <c r="BE86" s="39"/>
      <c r="BF86" s="39"/>
      <c r="BG86" s="39"/>
      <c r="BH86" s="39"/>
      <c r="BI86" s="39"/>
      <c r="BJ86" s="39"/>
      <c r="BK86" s="39"/>
      <c r="BL86" s="39"/>
      <c r="BM86" s="39"/>
    </row>
    <row r="87" spans="25:65" x14ac:dyDescent="0.25">
      <c r="Y87" s="39"/>
      <c r="Z87" s="39"/>
      <c r="AA87" s="39"/>
      <c r="AB87" s="39"/>
      <c r="AC87" s="39"/>
      <c r="AD87" s="39"/>
      <c r="AE87" s="39"/>
      <c r="AF87" s="39"/>
      <c r="AG87" s="39"/>
      <c r="AH87" s="39"/>
      <c r="AI87" s="39"/>
      <c r="AJ87" s="39"/>
      <c r="AK87" s="39"/>
      <c r="AL87" s="39"/>
      <c r="AM87" s="39"/>
      <c r="AN87" s="39"/>
      <c r="AO87" s="111">
        <v>7</v>
      </c>
      <c r="AP87" s="96">
        <v>3</v>
      </c>
      <c r="AQ87" s="39"/>
      <c r="AR87" s="39"/>
      <c r="AS87" s="39"/>
      <c r="AT87" s="39"/>
      <c r="AU87" s="39"/>
      <c r="AV87" s="39"/>
      <c r="AW87" s="39"/>
      <c r="AX87" s="39"/>
      <c r="AY87" s="39"/>
      <c r="AZ87" s="39"/>
      <c r="BA87" s="39"/>
      <c r="BB87" s="39"/>
      <c r="BC87" s="39"/>
      <c r="BD87" s="39"/>
      <c r="BE87" s="39"/>
      <c r="BF87" s="39"/>
      <c r="BG87" s="39"/>
      <c r="BH87" s="39"/>
      <c r="BI87" s="39"/>
      <c r="BJ87" s="39"/>
      <c r="BK87" s="39"/>
      <c r="BL87" s="39"/>
      <c r="BM87" s="39"/>
    </row>
    <row r="88" spans="25:65" x14ac:dyDescent="0.25">
      <c r="Y88" s="39"/>
      <c r="Z88" s="39"/>
      <c r="AA88" s="39"/>
      <c r="AB88" s="39"/>
      <c r="AC88" s="39"/>
      <c r="AD88" s="39"/>
      <c r="AE88" s="39"/>
      <c r="AF88" s="39"/>
      <c r="AG88" s="39"/>
      <c r="AH88" s="39"/>
      <c r="AI88" s="39"/>
      <c r="AJ88" s="39"/>
      <c r="AK88" s="39"/>
      <c r="AL88" s="39"/>
      <c r="AM88" s="39"/>
      <c r="AN88" s="39"/>
      <c r="AO88" s="111">
        <v>8</v>
      </c>
      <c r="AP88" s="96">
        <v>1</v>
      </c>
      <c r="AQ88" s="39"/>
      <c r="AR88" s="39"/>
      <c r="AS88" s="39"/>
      <c r="AT88" s="39"/>
      <c r="AU88" s="39"/>
      <c r="AV88" s="39"/>
      <c r="AW88" s="39"/>
      <c r="AX88" s="39"/>
      <c r="AY88" s="39"/>
      <c r="AZ88" s="39"/>
      <c r="BA88" s="39"/>
      <c r="BB88" s="39"/>
      <c r="BC88" s="39"/>
      <c r="BD88" s="39"/>
      <c r="BE88" s="39"/>
      <c r="BF88" s="39"/>
      <c r="BG88" s="39"/>
      <c r="BH88" s="39"/>
      <c r="BI88" s="39"/>
      <c r="BJ88" s="39"/>
      <c r="BK88" s="39"/>
      <c r="BL88" s="39"/>
      <c r="BM88" s="39"/>
    </row>
    <row r="89" spans="25:65" x14ac:dyDescent="0.25">
      <c r="Y89" s="39"/>
      <c r="Z89" s="39"/>
      <c r="AA89" s="39"/>
      <c r="AB89" s="39"/>
      <c r="AC89" s="39"/>
      <c r="AD89" s="39"/>
      <c r="AE89" s="39"/>
      <c r="AF89" s="39"/>
      <c r="AG89" s="39"/>
      <c r="AH89" s="39"/>
      <c r="AI89" s="39"/>
      <c r="AJ89" s="39"/>
      <c r="AK89" s="39"/>
      <c r="AL89" s="39"/>
      <c r="AM89" s="39"/>
      <c r="AN89" s="39"/>
      <c r="AO89" s="111">
        <v>6</v>
      </c>
      <c r="AP89" s="96">
        <v>1</v>
      </c>
      <c r="AQ89" s="39"/>
      <c r="AR89" s="39"/>
      <c r="AS89" s="39"/>
      <c r="AT89" s="39"/>
      <c r="AU89" s="39"/>
      <c r="AV89" s="39"/>
      <c r="AW89" s="39"/>
      <c r="AX89" s="39"/>
      <c r="AY89" s="39"/>
      <c r="AZ89" s="39"/>
      <c r="BA89" s="39"/>
      <c r="BB89" s="39"/>
      <c r="BC89" s="39"/>
      <c r="BD89" s="39"/>
      <c r="BE89" s="39"/>
      <c r="BF89" s="39"/>
      <c r="BG89" s="39"/>
      <c r="BH89" s="39"/>
      <c r="BI89" s="39"/>
      <c r="BJ89" s="39"/>
      <c r="BK89" s="39"/>
      <c r="BL89" s="39"/>
      <c r="BM89" s="39"/>
    </row>
    <row r="90" spans="25:65" x14ac:dyDescent="0.25">
      <c r="AM90" s="39"/>
      <c r="AN90" s="39"/>
      <c r="AO90" s="111">
        <v>9</v>
      </c>
      <c r="AP90" s="96">
        <v>3</v>
      </c>
      <c r="AQ90" s="39"/>
      <c r="AR90" s="39"/>
      <c r="AS90" s="39"/>
      <c r="AT90" s="39"/>
      <c r="AU90" s="39"/>
      <c r="AV90" s="39"/>
      <c r="AW90" s="39"/>
      <c r="AX90" s="39"/>
      <c r="AY90" s="39"/>
      <c r="AZ90" s="39"/>
      <c r="BA90" s="39"/>
      <c r="BB90" s="39"/>
      <c r="BC90" s="39"/>
      <c r="BD90" s="39"/>
      <c r="BE90" s="39"/>
      <c r="BF90" s="39"/>
      <c r="BG90" s="39"/>
      <c r="BH90" s="39"/>
      <c r="BI90" s="39"/>
      <c r="BJ90" s="39"/>
      <c r="BL90" s="39"/>
      <c r="BM90" s="39"/>
    </row>
    <row r="91" spans="25:65" x14ac:dyDescent="0.25">
      <c r="AL91" s="39"/>
      <c r="AM91" s="39"/>
      <c r="AN91" s="39"/>
      <c r="AO91" s="111" t="s">
        <v>34</v>
      </c>
      <c r="AP91" s="96">
        <v>4</v>
      </c>
      <c r="AQ91" s="39"/>
      <c r="AR91" s="39"/>
      <c r="AS91" s="39"/>
      <c r="AT91" s="39"/>
      <c r="AU91" s="39"/>
      <c r="AV91" s="39"/>
      <c r="AW91" s="39"/>
      <c r="AX91" s="39"/>
      <c r="AY91" s="39"/>
      <c r="AZ91" s="39"/>
      <c r="BA91" s="39"/>
      <c r="BB91" s="39"/>
      <c r="BC91" s="39"/>
      <c r="BD91" s="39"/>
      <c r="BE91" s="39"/>
      <c r="BF91" s="39"/>
      <c r="BG91" s="39"/>
      <c r="BH91" s="39"/>
      <c r="BI91" s="39"/>
      <c r="BK91" s="39"/>
      <c r="BL91" s="39"/>
      <c r="BM91" s="39"/>
    </row>
    <row r="92" spans="25:65" x14ac:dyDescent="0.25">
      <c r="AL92" s="39"/>
      <c r="AM92" s="39"/>
      <c r="AN92" s="39"/>
      <c r="AO92" s="111">
        <v>3</v>
      </c>
      <c r="AP92" s="96">
        <v>1</v>
      </c>
      <c r="AQ92" s="39"/>
      <c r="AR92" s="39"/>
      <c r="AS92" s="39"/>
      <c r="AT92" s="39"/>
      <c r="AU92" s="39"/>
      <c r="AV92" s="39"/>
      <c r="AW92" s="39"/>
      <c r="AX92" s="39"/>
      <c r="AY92" s="39"/>
      <c r="AZ92" s="39"/>
      <c r="BA92" s="39"/>
      <c r="BB92" s="39"/>
      <c r="BC92" s="39"/>
      <c r="BD92" s="39"/>
      <c r="BE92" s="39"/>
      <c r="BF92" s="39"/>
      <c r="BG92" s="39"/>
      <c r="BH92" s="39"/>
      <c r="BI92" s="39"/>
      <c r="BJ92" s="39"/>
      <c r="BK92" s="39"/>
      <c r="BL92" s="39"/>
      <c r="BM92" s="39"/>
    </row>
    <row r="93" spans="25:65" x14ac:dyDescent="0.25">
      <c r="AL93" s="39"/>
      <c r="AO93" s="112" t="s">
        <v>40</v>
      </c>
      <c r="AP93" s="97">
        <f>SUM(AP73:AP92)</f>
        <v>57</v>
      </c>
      <c r="BJ93" s="39"/>
      <c r="BK93" s="39"/>
      <c r="BL93" s="39"/>
      <c r="BM93" s="39"/>
    </row>
    <row r="94" spans="25:65" x14ac:dyDescent="0.25">
      <c r="AL94" s="39"/>
      <c r="AM94" s="39"/>
      <c r="AN94" s="39"/>
      <c r="AO94" s="39"/>
      <c r="AP94" s="39"/>
      <c r="AQ94" s="39"/>
      <c r="AR94" s="39"/>
      <c r="AS94" s="39"/>
      <c r="AT94" s="39"/>
      <c r="AU94" s="39"/>
      <c r="AV94" s="39"/>
      <c r="AW94" s="39"/>
      <c r="AX94" s="39"/>
      <c r="AY94" s="39"/>
      <c r="AZ94" s="39"/>
      <c r="BA94" s="39"/>
      <c r="BB94" s="39"/>
      <c r="BC94" s="39"/>
      <c r="BD94" s="39"/>
      <c r="BE94" s="39"/>
      <c r="BF94" s="39"/>
      <c r="BG94" s="39"/>
      <c r="BH94" s="39"/>
      <c r="BI94" s="39"/>
      <c r="BJ94" s="39"/>
      <c r="BK94" s="39"/>
      <c r="BL94" s="39"/>
      <c r="BM94" s="39"/>
    </row>
    <row r="95" spans="25:65" x14ac:dyDescent="0.25">
      <c r="AM95" s="39"/>
      <c r="AN95" s="39"/>
      <c r="AO95" s="39"/>
      <c r="AP95" s="39"/>
      <c r="AQ95" s="39"/>
      <c r="AR95" s="39"/>
      <c r="AS95" s="39"/>
      <c r="AT95" s="39"/>
      <c r="AU95" s="39"/>
      <c r="AV95" s="39"/>
      <c r="AW95" s="39"/>
      <c r="AX95" s="39"/>
      <c r="AY95" s="39"/>
      <c r="AZ95" s="39"/>
      <c r="BA95" s="39"/>
      <c r="BB95" s="39"/>
      <c r="BC95" s="39"/>
      <c r="BD95" s="39"/>
      <c r="BE95" s="39"/>
      <c r="BF95" s="39"/>
      <c r="BG95" s="39"/>
      <c r="BH95" s="39"/>
      <c r="BI95" s="39"/>
      <c r="BJ95" s="39"/>
    </row>
    <row r="96" spans="25:65" ht="15" customHeight="1" x14ac:dyDescent="0.25">
      <c r="AM96" s="39"/>
      <c r="AN96" s="39"/>
      <c r="AO96" s="39"/>
      <c r="AP96" s="39"/>
      <c r="AQ96" s="39"/>
      <c r="AR96" s="39"/>
      <c r="AS96" s="39"/>
      <c r="AT96" s="39"/>
      <c r="AU96" s="39"/>
      <c r="AV96" s="39"/>
      <c r="AW96" s="39"/>
      <c r="AX96" s="39"/>
      <c r="AY96" s="39"/>
      <c r="AZ96" s="39"/>
      <c r="BA96" s="39"/>
      <c r="BB96" s="39"/>
      <c r="BC96" s="39"/>
      <c r="BD96" s="39"/>
      <c r="BE96" s="39"/>
      <c r="BF96" s="39"/>
      <c r="BG96" s="39"/>
      <c r="BH96" s="39"/>
      <c r="BI96" s="39"/>
    </row>
    <row r="97" spans="39:61" ht="15" customHeight="1" x14ac:dyDescent="0.25">
      <c r="AM97" s="39"/>
      <c r="AN97" s="39"/>
      <c r="AO97" s="39"/>
      <c r="AP97" s="39"/>
      <c r="AQ97" s="39"/>
      <c r="AR97" s="39"/>
      <c r="AS97" s="39"/>
      <c r="AT97" s="39"/>
      <c r="AU97" s="39"/>
      <c r="AV97" s="39"/>
      <c r="AW97" s="39"/>
      <c r="AX97" s="39"/>
      <c r="AY97" s="39"/>
      <c r="AZ97" s="39"/>
      <c r="BA97" s="39"/>
      <c r="BB97" s="39"/>
      <c r="BC97" s="39"/>
      <c r="BD97" s="39"/>
      <c r="BE97" s="39"/>
      <c r="BF97" s="39"/>
      <c r="BG97" s="39"/>
      <c r="BH97" s="39"/>
      <c r="BI97" s="39"/>
    </row>
  </sheetData>
  <sheetProtection password="E834" sheet="1" objects="1" scenarios="1" formatCells="0" formatColumns="0" formatRows="0"/>
  <mergeCells count="21">
    <mergeCell ref="B6:H6"/>
    <mergeCell ref="J6:P6"/>
    <mergeCell ref="B2:P2"/>
    <mergeCell ref="B3:P3"/>
    <mergeCell ref="B4:P4"/>
    <mergeCell ref="B5:H5"/>
    <mergeCell ref="J5:P5"/>
    <mergeCell ref="B7:H7"/>
    <mergeCell ref="J7:P7"/>
    <mergeCell ref="B9:H9"/>
    <mergeCell ref="J9:P9"/>
    <mergeCell ref="B10:H10"/>
    <mergeCell ref="J10:P10"/>
    <mergeCell ref="AY23:BC23"/>
    <mergeCell ref="B11:H11"/>
    <mergeCell ref="J11:P11"/>
    <mergeCell ref="B14:D14"/>
    <mergeCell ref="E14:G14"/>
    <mergeCell ref="H14:J14"/>
    <mergeCell ref="K14:M14"/>
    <mergeCell ref="N14:P14"/>
  </mergeCells>
  <printOptions horizontalCentered="1"/>
  <pageMargins left="0.23622047244094491" right="0.23622047244094491" top="1.1811023622047245" bottom="0" header="0.31496062992125984" footer="0.19685039370078741"/>
  <pageSetup paperSize="9" scale="44" orientation="portrait" r:id="rId1"/>
  <headerFooter>
    <oddHeader>&amp;C&amp;G&amp;R&amp;"-,Bold"&amp;12&amp;P</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30"/>
  <sheetViews>
    <sheetView showGridLines="0" zoomScale="70" zoomScaleNormal="70" workbookViewId="0">
      <selection activeCell="C13" sqref="C13"/>
    </sheetView>
  </sheetViews>
  <sheetFormatPr defaultColWidth="0" defaultRowHeight="15" zeroHeight="1" x14ac:dyDescent="0.25"/>
  <cols>
    <col min="1" max="1" width="4.7109375" customWidth="1"/>
    <col min="2" max="3" width="16.7109375" customWidth="1"/>
    <col min="4" max="4" width="30.7109375" style="123" customWidth="1"/>
    <col min="5" max="6" width="60.7109375" customWidth="1"/>
    <col min="7" max="7" width="9.140625" customWidth="1"/>
    <col min="8" max="16384" width="9.140625" hidden="1"/>
  </cols>
  <sheetData>
    <row r="1" spans="1:6" ht="36" x14ac:dyDescent="0.25">
      <c r="A1" s="19"/>
      <c r="B1" s="164" t="s">
        <v>150</v>
      </c>
      <c r="C1" s="164"/>
      <c r="D1" s="164"/>
      <c r="E1" s="164"/>
      <c r="F1" s="164"/>
    </row>
    <row r="2" spans="1:6" ht="28.5" x14ac:dyDescent="0.25">
      <c r="A2" s="19"/>
      <c r="B2" s="20"/>
      <c r="C2" s="21"/>
      <c r="D2" s="21"/>
      <c r="E2" s="165"/>
      <c r="F2" s="165"/>
    </row>
    <row r="3" spans="1:6" ht="21" x14ac:dyDescent="0.25">
      <c r="A3" s="22"/>
      <c r="B3" s="23" t="s">
        <v>151</v>
      </c>
      <c r="C3" s="23" t="s">
        <v>152</v>
      </c>
      <c r="D3" s="23" t="s">
        <v>43</v>
      </c>
      <c r="E3" s="23" t="s">
        <v>51</v>
      </c>
      <c r="F3" s="23" t="s">
        <v>52</v>
      </c>
    </row>
    <row r="4" spans="1:6" ht="31.5" x14ac:dyDescent="0.25">
      <c r="A4" s="22"/>
      <c r="B4" s="24">
        <v>1</v>
      </c>
      <c r="C4" s="24">
        <v>1</v>
      </c>
      <c r="D4" s="25" t="s">
        <v>15</v>
      </c>
      <c r="E4" s="26" t="s">
        <v>55</v>
      </c>
      <c r="F4" s="26" t="s">
        <v>56</v>
      </c>
    </row>
    <row r="5" spans="1:6" ht="15.75" x14ac:dyDescent="0.25">
      <c r="A5" s="19"/>
      <c r="B5" s="24">
        <v>2</v>
      </c>
      <c r="C5" s="24">
        <v>2</v>
      </c>
      <c r="D5" s="25" t="s">
        <v>16</v>
      </c>
      <c r="E5" s="26" t="s">
        <v>58</v>
      </c>
      <c r="F5" s="26" t="s">
        <v>59</v>
      </c>
    </row>
    <row r="6" spans="1:6" ht="78.75" x14ac:dyDescent="0.25">
      <c r="A6" s="22"/>
      <c r="B6" s="24">
        <v>3</v>
      </c>
      <c r="C6" s="24">
        <v>3</v>
      </c>
      <c r="D6" s="124" t="s">
        <v>187</v>
      </c>
      <c r="E6" s="26" t="s">
        <v>60</v>
      </c>
      <c r="F6" s="26" t="s">
        <v>59</v>
      </c>
    </row>
    <row r="7" spans="1:6" ht="141.75" x14ac:dyDescent="0.25">
      <c r="A7" s="22"/>
      <c r="B7" s="24">
        <v>4</v>
      </c>
      <c r="C7" s="24">
        <v>13</v>
      </c>
      <c r="D7" s="27" t="s">
        <v>19</v>
      </c>
      <c r="E7" s="26" t="s">
        <v>82</v>
      </c>
      <c r="F7" s="26" t="s">
        <v>83</v>
      </c>
    </row>
    <row r="8" spans="1:6" ht="110.25" x14ac:dyDescent="0.25">
      <c r="A8" s="22"/>
      <c r="B8" s="24">
        <v>5</v>
      </c>
      <c r="C8" s="24">
        <v>14</v>
      </c>
      <c r="D8" s="27" t="s">
        <v>153</v>
      </c>
      <c r="E8" s="26" t="s">
        <v>84</v>
      </c>
      <c r="F8" s="26" t="s">
        <v>85</v>
      </c>
    </row>
    <row r="9" spans="1:6" ht="31.5" x14ac:dyDescent="0.25">
      <c r="A9" s="22"/>
      <c r="B9" s="24">
        <v>6</v>
      </c>
      <c r="C9" s="24">
        <v>18</v>
      </c>
      <c r="D9" s="27" t="s">
        <v>21</v>
      </c>
      <c r="E9" s="26" t="s">
        <v>94</v>
      </c>
      <c r="F9" s="26" t="s">
        <v>95</v>
      </c>
    </row>
    <row r="10" spans="1:6" ht="141.75" x14ac:dyDescent="0.25">
      <c r="A10" s="22"/>
      <c r="B10" s="24">
        <v>7</v>
      </c>
      <c r="C10" s="24">
        <v>20</v>
      </c>
      <c r="D10" s="27" t="s">
        <v>22</v>
      </c>
      <c r="E10" s="26" t="s">
        <v>99</v>
      </c>
      <c r="F10" s="26" t="s">
        <v>100</v>
      </c>
    </row>
    <row r="11" spans="1:6" ht="189" x14ac:dyDescent="0.25">
      <c r="A11" s="22"/>
      <c r="B11" s="24">
        <v>8</v>
      </c>
      <c r="C11" s="24">
        <v>21</v>
      </c>
      <c r="D11" s="27" t="s">
        <v>24</v>
      </c>
      <c r="E11" s="26" t="s">
        <v>101</v>
      </c>
      <c r="F11" s="28" t="s">
        <v>102</v>
      </c>
    </row>
    <row r="12" spans="1:6" ht="31.5" x14ac:dyDescent="0.25">
      <c r="A12" s="22"/>
      <c r="B12" s="24">
        <v>9</v>
      </c>
      <c r="C12" s="24">
        <v>22</v>
      </c>
      <c r="D12" s="27" t="s">
        <v>26</v>
      </c>
      <c r="E12" s="26" t="s">
        <v>104</v>
      </c>
      <c r="F12" s="26" t="s">
        <v>105</v>
      </c>
    </row>
    <row r="13" spans="1:6" ht="189" x14ac:dyDescent="0.25">
      <c r="A13" s="22"/>
      <c r="B13" s="24">
        <v>10</v>
      </c>
      <c r="C13" s="24">
        <v>24</v>
      </c>
      <c r="D13" s="27" t="s">
        <v>27</v>
      </c>
      <c r="E13" s="26" t="s">
        <v>108</v>
      </c>
      <c r="F13" s="28" t="s">
        <v>102</v>
      </c>
    </row>
    <row r="14" spans="1:6" ht="31.5" x14ac:dyDescent="0.25">
      <c r="A14" s="22"/>
      <c r="B14" s="24">
        <v>11</v>
      </c>
      <c r="C14" s="24">
        <v>26</v>
      </c>
      <c r="D14" s="27" t="s">
        <v>28</v>
      </c>
      <c r="E14" s="26" t="s">
        <v>111</v>
      </c>
      <c r="F14" s="28" t="s">
        <v>112</v>
      </c>
    </row>
    <row r="15" spans="1:6" ht="47.25" x14ac:dyDescent="0.25">
      <c r="A15" s="22"/>
      <c r="B15" s="24">
        <v>12</v>
      </c>
      <c r="C15" s="24">
        <v>27</v>
      </c>
      <c r="D15" s="25" t="s">
        <v>30</v>
      </c>
      <c r="E15" s="26" t="s">
        <v>113</v>
      </c>
      <c r="F15" s="28" t="s">
        <v>112</v>
      </c>
    </row>
    <row r="16" spans="1:6" ht="31.5" x14ac:dyDescent="0.25">
      <c r="A16" s="22"/>
      <c r="B16" s="24">
        <v>13</v>
      </c>
      <c r="C16" s="24">
        <v>33</v>
      </c>
      <c r="D16" s="27" t="s">
        <v>31</v>
      </c>
      <c r="E16" s="26" t="s">
        <v>124</v>
      </c>
      <c r="F16" s="28" t="s">
        <v>112</v>
      </c>
    </row>
    <row r="17" spans="1:6" ht="47.25" x14ac:dyDescent="0.25">
      <c r="A17" s="22"/>
      <c r="B17" s="24">
        <v>14</v>
      </c>
      <c r="C17" s="113">
        <v>34</v>
      </c>
      <c r="D17" s="114" t="s">
        <v>33</v>
      </c>
      <c r="E17" s="115" t="s">
        <v>126</v>
      </c>
      <c r="F17" s="115" t="s">
        <v>184</v>
      </c>
    </row>
    <row r="18" spans="1:6" ht="63" x14ac:dyDescent="0.25">
      <c r="A18" s="22"/>
      <c r="B18" s="24">
        <v>15</v>
      </c>
      <c r="C18" s="113">
        <v>35</v>
      </c>
      <c r="D18" s="114" t="s">
        <v>35</v>
      </c>
      <c r="E18" s="115" t="s">
        <v>128</v>
      </c>
      <c r="F18" s="115" t="s">
        <v>129</v>
      </c>
    </row>
    <row r="19" spans="1:6" ht="31.5" x14ac:dyDescent="0.25">
      <c r="A19" s="22"/>
      <c r="B19" s="24">
        <v>16</v>
      </c>
      <c r="C19" s="113">
        <v>36</v>
      </c>
      <c r="D19" s="114" t="s">
        <v>36</v>
      </c>
      <c r="E19" s="115" t="s">
        <v>130</v>
      </c>
      <c r="F19" s="115" t="s">
        <v>131</v>
      </c>
    </row>
    <row r="20" spans="1:6" ht="21" x14ac:dyDescent="0.25">
      <c r="A20" s="22"/>
      <c r="B20" s="24">
        <v>17</v>
      </c>
      <c r="C20" s="113">
        <v>45</v>
      </c>
      <c r="D20" s="114" t="s">
        <v>37</v>
      </c>
      <c r="E20" s="115" t="s">
        <v>129</v>
      </c>
      <c r="F20" s="115" t="s">
        <v>137</v>
      </c>
    </row>
    <row r="21" spans="1:6" ht="31.5" x14ac:dyDescent="0.25">
      <c r="A21" s="22"/>
      <c r="B21" s="24">
        <v>18</v>
      </c>
      <c r="C21" s="113">
        <v>46</v>
      </c>
      <c r="D21" s="114" t="s">
        <v>39</v>
      </c>
      <c r="E21" s="115" t="s">
        <v>185</v>
      </c>
      <c r="F21" s="115" t="s">
        <v>95</v>
      </c>
    </row>
    <row r="22" spans="1:6" x14ac:dyDescent="0.25"/>
    <row r="23" spans="1:6" x14ac:dyDescent="0.25"/>
    <row r="24" spans="1:6" x14ac:dyDescent="0.25"/>
    <row r="25" spans="1:6" x14ac:dyDescent="0.25"/>
    <row r="26" spans="1:6" hidden="1" x14ac:dyDescent="0.25"/>
    <row r="27" spans="1:6" hidden="1" x14ac:dyDescent="0.25"/>
    <row r="28" spans="1:6" hidden="1" x14ac:dyDescent="0.25"/>
    <row r="29" spans="1:6" hidden="1" x14ac:dyDescent="0.25"/>
    <row r="30" spans="1:6" hidden="1" x14ac:dyDescent="0.25"/>
  </sheetData>
  <sheetProtection password="E834" sheet="1" objects="1" scenarios="1"/>
  <mergeCells count="2">
    <mergeCell ref="B1:F1"/>
    <mergeCell ref="E2:F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XFC3000"/>
  <sheetViews>
    <sheetView showGridLines="0" zoomScale="70" zoomScaleNormal="70" workbookViewId="0"/>
  </sheetViews>
  <sheetFormatPr defaultColWidth="0" defaultRowHeight="15" zeroHeight="1" x14ac:dyDescent="0.25"/>
  <cols>
    <col min="1" max="1" width="53.42578125" customWidth="1"/>
    <col min="2" max="2" width="8.5703125" bestFit="1" customWidth="1"/>
    <col min="3" max="3" width="11.5703125" bestFit="1" customWidth="1"/>
    <col min="4" max="4" width="40.7109375" customWidth="1"/>
    <col min="5" max="6" width="13.7109375" bestFit="1" customWidth="1"/>
    <col min="7" max="7" width="13" bestFit="1" customWidth="1"/>
    <col min="8" max="9" width="13.7109375" bestFit="1" customWidth="1"/>
    <col min="10" max="11" width="13" bestFit="1" customWidth="1"/>
    <col min="12" max="13" width="22.7109375" customWidth="1"/>
    <col min="14" max="15" width="13" bestFit="1" customWidth="1"/>
    <col min="16" max="17" width="9.140625" customWidth="1"/>
    <col min="18" max="18" width="77.28515625" bestFit="1" customWidth="1"/>
    <col min="19" max="19" width="11.5703125" bestFit="1" customWidth="1"/>
    <col min="20" max="20" width="15.140625" bestFit="1" customWidth="1"/>
    <col min="21" max="21" width="9.140625" customWidth="1"/>
    <col min="22" max="22" width="79.42578125" bestFit="1" customWidth="1"/>
    <col min="23" max="23" width="8.5703125" bestFit="1" customWidth="1"/>
    <col min="24" max="24" width="11.5703125" bestFit="1" customWidth="1"/>
    <col min="25" max="25" width="77.28515625" bestFit="1" customWidth="1"/>
    <col min="26" max="26" width="10.140625" style="122" bestFit="1" customWidth="1"/>
    <col min="27" max="27" width="13.7109375" bestFit="1" customWidth="1"/>
    <col min="28" max="28" width="16.85546875" bestFit="1" customWidth="1"/>
    <col min="29" max="29" width="9.140625" customWidth="1"/>
    <col min="30" max="30" width="5.140625" bestFit="1" customWidth="1"/>
    <col min="31" max="32" width="4.7109375" customWidth="1"/>
    <col min="33" max="33" width="11.42578125" bestFit="1" customWidth="1"/>
    <col min="34" max="53" width="13" bestFit="1" customWidth="1"/>
    <col min="54" max="56" width="13" customWidth="1"/>
    <col min="57" max="58" width="12.7109375" customWidth="1"/>
    <col min="59" max="78" width="9.140625" customWidth="1"/>
    <col min="79" max="16383" width="9.140625" hidden="1"/>
    <col min="16384" max="16384" width="1.42578125" hidden="1"/>
  </cols>
  <sheetData>
    <row r="1" spans="1:58" ht="18.75" x14ac:dyDescent="0.3">
      <c r="A1" s="1" t="s">
        <v>0</v>
      </c>
      <c r="B1" s="1" t="s">
        <v>1</v>
      </c>
      <c r="C1" s="1" t="s">
        <v>2</v>
      </c>
      <c r="D1" s="1" t="s">
        <v>3</v>
      </c>
      <c r="E1" s="1" t="s">
        <v>193</v>
      </c>
      <c r="F1" s="1" t="s">
        <v>192</v>
      </c>
      <c r="G1" s="1" t="s">
        <v>12</v>
      </c>
      <c r="H1" s="1" t="s">
        <v>168</v>
      </c>
      <c r="I1" s="1" t="s">
        <v>191</v>
      </c>
      <c r="J1" s="1" t="s">
        <v>190</v>
      </c>
      <c r="K1" s="1" t="s">
        <v>189</v>
      </c>
      <c r="L1" s="2" t="s">
        <v>6</v>
      </c>
      <c r="M1" s="2" t="s">
        <v>7</v>
      </c>
      <c r="N1" s="1" t="s">
        <v>8</v>
      </c>
      <c r="O1" s="1" t="s">
        <v>9</v>
      </c>
      <c r="P1" s="3" t="s">
        <v>188</v>
      </c>
      <c r="Q1" s="3"/>
      <c r="R1" s="3" t="s">
        <v>3</v>
      </c>
      <c r="S1" s="4" t="s">
        <v>2</v>
      </c>
      <c r="T1" s="4" t="s">
        <v>10</v>
      </c>
      <c r="U1" s="3"/>
      <c r="V1" s="1" t="s">
        <v>0</v>
      </c>
      <c r="W1" s="1" t="s">
        <v>1</v>
      </c>
      <c r="X1" s="1" t="s">
        <v>2</v>
      </c>
      <c r="Y1" s="1" t="s">
        <v>3</v>
      </c>
      <c r="Z1" s="4" t="s">
        <v>11</v>
      </c>
      <c r="AA1" s="4" t="s">
        <v>12</v>
      </c>
      <c r="AB1" s="4" t="s">
        <v>13</v>
      </c>
      <c r="AC1" s="4"/>
      <c r="AD1" s="4"/>
      <c r="AE1" s="3" t="s">
        <v>14</v>
      </c>
      <c r="AF1" s="3"/>
      <c r="AG1" s="3"/>
      <c r="AH1" s="3"/>
      <c r="AI1" s="3"/>
      <c r="AJ1" s="3"/>
      <c r="AK1" s="3"/>
      <c r="AL1" s="3"/>
      <c r="AM1" s="3"/>
      <c r="AN1" s="3"/>
      <c r="AO1" s="3"/>
      <c r="AP1" s="3"/>
      <c r="AQ1" s="3"/>
      <c r="AR1" s="3"/>
      <c r="AS1" s="3"/>
      <c r="AT1" s="3"/>
      <c r="AU1" s="3"/>
      <c r="AV1" s="3"/>
      <c r="AW1" s="3"/>
      <c r="AX1" s="3"/>
      <c r="AY1" s="3"/>
      <c r="AZ1" s="3"/>
      <c r="BA1" s="3"/>
      <c r="BB1" s="3"/>
      <c r="BC1" s="3"/>
      <c r="BD1" s="3"/>
      <c r="BE1" s="3"/>
      <c r="BF1" s="3"/>
    </row>
    <row r="2" spans="1:58" x14ac:dyDescent="0.25">
      <c r="A2" s="5" t="str">
        <f t="shared" ref="A2:A65" si="0">CONCATENATE(D2,B2)</f>
        <v>Tier 1 capital ratio200912</v>
      </c>
      <c r="B2" s="116">
        <v>200912</v>
      </c>
      <c r="C2" s="116">
        <v>1</v>
      </c>
      <c r="D2" s="116" t="s">
        <v>15</v>
      </c>
      <c r="E2" s="116">
        <v>7.48690251E-2</v>
      </c>
      <c r="F2" s="116">
        <v>9.0506916000000007E-2</v>
      </c>
      <c r="G2" s="116">
        <v>9.8575558499999993E-2</v>
      </c>
      <c r="H2" s="116">
        <v>0.1025274583</v>
      </c>
      <c r="I2" s="116">
        <v>0.1024274021</v>
      </c>
      <c r="J2" s="116">
        <v>0.11260593000000001</v>
      </c>
      <c r="K2" s="116">
        <v>0.13793018209999999</v>
      </c>
      <c r="L2" s="117">
        <v>987314087365</v>
      </c>
      <c r="M2" s="117">
        <v>9639159700000</v>
      </c>
      <c r="N2" s="116">
        <v>0.10466834580000001</v>
      </c>
      <c r="O2" s="116">
        <v>9.5493104699999998E-2</v>
      </c>
      <c r="P2" s="116">
        <v>49</v>
      </c>
      <c r="Q2" s="5"/>
      <c r="R2" s="5" t="s">
        <v>15</v>
      </c>
      <c r="S2" s="6">
        <v>1</v>
      </c>
      <c r="T2" s="6">
        <v>1</v>
      </c>
      <c r="U2" s="5"/>
      <c r="V2" s="5" t="str">
        <f t="shared" ref="V2:V64" si="1">CONCATENATE(Y2,AB2)</f>
        <v>Tier 1 capital ratio1</v>
      </c>
      <c r="W2" s="120">
        <v>201412</v>
      </c>
      <c r="X2" s="120">
        <v>1</v>
      </c>
      <c r="Y2" s="120" t="s">
        <v>15</v>
      </c>
      <c r="Z2" s="121" t="s">
        <v>34</v>
      </c>
      <c r="AA2" s="120">
        <v>0.2080350933</v>
      </c>
      <c r="AB2" s="120">
        <v>1</v>
      </c>
      <c r="AC2" s="5"/>
      <c r="AD2" s="6"/>
      <c r="AH2" s="118">
        <v>39783</v>
      </c>
      <c r="AI2" s="118">
        <v>39873</v>
      </c>
      <c r="AJ2" s="118">
        <v>39965</v>
      </c>
      <c r="AK2" s="118">
        <v>40057</v>
      </c>
      <c r="AL2" s="118">
        <v>40148</v>
      </c>
      <c r="AM2" s="118">
        <v>40238</v>
      </c>
      <c r="AN2" s="118">
        <v>40330</v>
      </c>
      <c r="AO2" s="118">
        <v>40422</v>
      </c>
      <c r="AP2" s="118">
        <v>40513</v>
      </c>
      <c r="AQ2" s="118">
        <v>40603</v>
      </c>
      <c r="AR2" s="118">
        <v>40695</v>
      </c>
      <c r="AS2" s="118">
        <v>40787</v>
      </c>
      <c r="AT2" s="118">
        <v>40878</v>
      </c>
      <c r="AU2" s="118">
        <v>40969</v>
      </c>
      <c r="AV2" s="118">
        <v>41061</v>
      </c>
      <c r="AW2" s="118">
        <v>41153</v>
      </c>
      <c r="AX2" s="118">
        <v>41244</v>
      </c>
      <c r="AY2" s="118">
        <v>41334</v>
      </c>
      <c r="AZ2" s="118">
        <v>41426</v>
      </c>
      <c r="BA2" s="118">
        <v>41518</v>
      </c>
      <c r="BB2" s="118">
        <v>41609</v>
      </c>
      <c r="BC2" s="118">
        <v>41699</v>
      </c>
      <c r="BD2" s="118">
        <v>41791</v>
      </c>
      <c r="BE2" s="118">
        <v>41883</v>
      </c>
      <c r="BF2" s="118">
        <v>41974</v>
      </c>
    </row>
    <row r="3" spans="1:58" x14ac:dyDescent="0.25">
      <c r="A3" s="5" t="str">
        <f t="shared" si="0"/>
        <v>Tier 1 capital ratio201003</v>
      </c>
      <c r="B3" s="116">
        <v>201003</v>
      </c>
      <c r="C3" s="116">
        <v>1</v>
      </c>
      <c r="D3" s="116" t="s">
        <v>15</v>
      </c>
      <c r="E3" s="116">
        <v>7.25068871E-2</v>
      </c>
      <c r="F3" s="116">
        <v>9.0083427100000002E-2</v>
      </c>
      <c r="G3" s="116">
        <v>0.1015910304</v>
      </c>
      <c r="H3" s="116">
        <v>0.1031223641</v>
      </c>
      <c r="I3" s="116">
        <v>0.1024884633</v>
      </c>
      <c r="J3" s="116">
        <v>0.1112797428</v>
      </c>
      <c r="K3" s="116">
        <v>0.14230599499999999</v>
      </c>
      <c r="L3" s="117">
        <v>1038914200000</v>
      </c>
      <c r="M3" s="117">
        <v>10136889000000</v>
      </c>
      <c r="N3" s="116">
        <v>0.1058133737</v>
      </c>
      <c r="O3" s="116">
        <v>9.9571543200000001E-2</v>
      </c>
      <c r="P3" s="116">
        <v>49</v>
      </c>
      <c r="Q3" s="5"/>
      <c r="R3" s="5" t="s">
        <v>16</v>
      </c>
      <c r="S3" s="6">
        <v>2</v>
      </c>
      <c r="T3" s="6">
        <v>2</v>
      </c>
      <c r="U3" s="5"/>
      <c r="V3" s="5" t="str">
        <f t="shared" si="1"/>
        <v>Tier 1 capital ratio2</v>
      </c>
      <c r="W3" s="120">
        <v>201412</v>
      </c>
      <c r="X3" s="120">
        <v>1</v>
      </c>
      <c r="Y3" s="120" t="s">
        <v>15</v>
      </c>
      <c r="Z3" s="121">
        <v>3</v>
      </c>
      <c r="AA3" s="120">
        <v>0.17619794990000001</v>
      </c>
      <c r="AB3" s="120">
        <v>2</v>
      </c>
      <c r="AC3" s="5"/>
      <c r="AD3" s="6"/>
      <c r="AH3">
        <v>5</v>
      </c>
      <c r="AI3">
        <v>6</v>
      </c>
      <c r="AJ3">
        <v>7</v>
      </c>
      <c r="AK3">
        <v>8</v>
      </c>
      <c r="AL3">
        <v>9</v>
      </c>
      <c r="AM3">
        <v>10</v>
      </c>
      <c r="AN3">
        <v>11</v>
      </c>
      <c r="AO3">
        <v>12</v>
      </c>
      <c r="AP3">
        <v>13</v>
      </c>
      <c r="AQ3">
        <v>14</v>
      </c>
      <c r="AR3">
        <v>15</v>
      </c>
      <c r="AS3">
        <v>16</v>
      </c>
      <c r="AT3">
        <v>17</v>
      </c>
      <c r="AU3">
        <v>18</v>
      </c>
      <c r="AV3">
        <v>19</v>
      </c>
      <c r="AW3">
        <v>20</v>
      </c>
      <c r="AX3">
        <v>21</v>
      </c>
      <c r="AY3">
        <v>22</v>
      </c>
      <c r="AZ3">
        <v>23</v>
      </c>
      <c r="BA3">
        <v>24</v>
      </c>
      <c r="BB3">
        <v>25</v>
      </c>
      <c r="BC3">
        <v>26</v>
      </c>
      <c r="BD3">
        <v>27</v>
      </c>
      <c r="BE3">
        <v>28</v>
      </c>
      <c r="BF3">
        <v>29</v>
      </c>
    </row>
    <row r="4" spans="1:58" x14ac:dyDescent="0.25">
      <c r="A4" s="5" t="str">
        <f t="shared" si="0"/>
        <v>Tier 1 capital ratio201006</v>
      </c>
      <c r="B4" s="116">
        <v>201006</v>
      </c>
      <c r="C4" s="116">
        <v>1</v>
      </c>
      <c r="D4" s="116" t="s">
        <v>15</v>
      </c>
      <c r="E4" s="116">
        <v>7.0163344099999997E-2</v>
      </c>
      <c r="F4" s="116">
        <v>8.8190978899999994E-2</v>
      </c>
      <c r="G4" s="116">
        <v>0.1008423153</v>
      </c>
      <c r="H4" s="116">
        <v>0.1018273762</v>
      </c>
      <c r="I4" s="116">
        <v>0.10401324720000001</v>
      </c>
      <c r="J4" s="116">
        <v>0.113939901</v>
      </c>
      <c r="K4" s="116">
        <v>0.13870391779999999</v>
      </c>
      <c r="L4" s="117">
        <v>1074822800000</v>
      </c>
      <c r="M4" s="117">
        <v>10333518000000</v>
      </c>
      <c r="N4" s="116">
        <v>0.1054514906</v>
      </c>
      <c r="O4" s="116">
        <v>9.8083159700000005E-2</v>
      </c>
      <c r="P4" s="116">
        <v>50</v>
      </c>
      <c r="Q4" s="5"/>
      <c r="R4" s="5" t="s">
        <v>186</v>
      </c>
      <c r="S4" s="6">
        <v>3</v>
      </c>
      <c r="T4" s="6">
        <v>3</v>
      </c>
      <c r="U4" s="5"/>
      <c r="V4" s="5" t="str">
        <f t="shared" si="1"/>
        <v>Tier 1 capital ratio3</v>
      </c>
      <c r="W4" s="120">
        <v>201412</v>
      </c>
      <c r="X4" s="120">
        <v>1</v>
      </c>
      <c r="Y4" s="120" t="s">
        <v>15</v>
      </c>
      <c r="Z4" s="121">
        <v>5</v>
      </c>
      <c r="AA4" s="120">
        <v>0.1673086164</v>
      </c>
      <c r="AB4" s="120">
        <v>3</v>
      </c>
      <c r="AC4" s="5"/>
      <c r="AD4" s="6"/>
      <c r="AE4" s="119">
        <v>1</v>
      </c>
      <c r="AF4" s="119">
        <v>1</v>
      </c>
      <c r="AG4" s="119" t="s">
        <v>18</v>
      </c>
      <c r="AH4" s="119">
        <v>1.25089008E-2</v>
      </c>
      <c r="AI4" s="119">
        <v>9.0162353999999993E-3</v>
      </c>
      <c r="AJ4" s="119">
        <v>6.0225858600000001E-2</v>
      </c>
      <c r="AK4" s="119">
        <v>6.5084866599999999E-2</v>
      </c>
      <c r="AL4" s="119">
        <v>0.22018445089999999</v>
      </c>
      <c r="AM4" s="119">
        <v>0.1012700841</v>
      </c>
      <c r="AN4" s="119">
        <v>0.2060421147</v>
      </c>
      <c r="AO4" s="119">
        <v>0.2290555001</v>
      </c>
      <c r="AP4" s="119">
        <v>0.37182449470000001</v>
      </c>
      <c r="AQ4" s="119">
        <v>0.43377539659999997</v>
      </c>
      <c r="AR4" s="119">
        <v>0.36742515419999999</v>
      </c>
      <c r="AS4" s="119">
        <v>0.37460846889999999</v>
      </c>
      <c r="AT4" s="119">
        <v>0.3899535978</v>
      </c>
      <c r="AU4" s="119">
        <v>0.54141050599999996</v>
      </c>
      <c r="AV4" s="119">
        <v>0.62774017339999999</v>
      </c>
      <c r="AW4" s="119">
        <v>0.66559690530000004</v>
      </c>
      <c r="AX4" s="119">
        <v>0.71302366800000005</v>
      </c>
      <c r="AY4" s="119">
        <v>0.59302633699999996</v>
      </c>
      <c r="AZ4" s="119">
        <v>0.57767365859999997</v>
      </c>
      <c r="BA4" s="119">
        <v>0.75315770439999996</v>
      </c>
      <c r="BB4" s="119">
        <v>0.72904510639999998</v>
      </c>
      <c r="BC4" s="119">
        <v>0.5110420081</v>
      </c>
      <c r="BD4" s="119">
        <v>0.63736383760000004</v>
      </c>
      <c r="BE4" s="119">
        <v>0.73068961840000002</v>
      </c>
      <c r="BF4" s="119">
        <v>0.73311817010000002</v>
      </c>
    </row>
    <row r="5" spans="1:58" x14ac:dyDescent="0.25">
      <c r="A5" s="5" t="str">
        <f t="shared" si="0"/>
        <v>Tier 1 capital ratio201009</v>
      </c>
      <c r="B5" s="116">
        <v>201009</v>
      </c>
      <c r="C5" s="116">
        <v>1</v>
      </c>
      <c r="D5" s="116" t="s">
        <v>15</v>
      </c>
      <c r="E5" s="116">
        <v>7.3727537100000004E-2</v>
      </c>
      <c r="F5" s="116">
        <v>8.9474876199999998E-2</v>
      </c>
      <c r="G5" s="116">
        <v>0.10297342399999999</v>
      </c>
      <c r="H5" s="116">
        <v>0.1039632877</v>
      </c>
      <c r="I5" s="116">
        <v>0.10576170729999999</v>
      </c>
      <c r="J5" s="116">
        <v>0.1160252252</v>
      </c>
      <c r="K5" s="116">
        <v>0.14433090740000001</v>
      </c>
      <c r="L5" s="117">
        <v>1069000500000</v>
      </c>
      <c r="M5" s="117">
        <v>10107633000000</v>
      </c>
      <c r="N5" s="116">
        <v>0.10865830999999999</v>
      </c>
      <c r="O5" s="116">
        <v>9.8634139100000004E-2</v>
      </c>
      <c r="P5" s="116">
        <v>51</v>
      </c>
      <c r="Q5" s="5"/>
      <c r="R5" s="5" t="s">
        <v>19</v>
      </c>
      <c r="S5" s="6">
        <v>13</v>
      </c>
      <c r="T5" s="6">
        <v>4</v>
      </c>
      <c r="U5" s="5"/>
      <c r="V5" s="5" t="str">
        <f t="shared" si="1"/>
        <v>Tier 1 capital ratio4</v>
      </c>
      <c r="W5" s="120">
        <v>201412</v>
      </c>
      <c r="X5" s="120">
        <v>1</v>
      </c>
      <c r="Y5" s="120" t="s">
        <v>15</v>
      </c>
      <c r="Z5" s="121">
        <v>4</v>
      </c>
      <c r="AA5" s="120">
        <v>0.15488549809999999</v>
      </c>
      <c r="AB5" s="120">
        <v>4</v>
      </c>
      <c r="AC5" s="5"/>
      <c r="AD5" s="6"/>
      <c r="AE5" s="119">
        <v>1</v>
      </c>
      <c r="AF5" s="119">
        <v>2</v>
      </c>
      <c r="AG5" s="119" t="s">
        <v>18</v>
      </c>
      <c r="AH5" s="119">
        <v>0.31119781470000002</v>
      </c>
      <c r="AI5" s="119">
        <v>0.35733483939999999</v>
      </c>
      <c r="AJ5" s="119">
        <v>0.6451699166</v>
      </c>
      <c r="AK5" s="119">
        <v>0.61937722539999995</v>
      </c>
      <c r="AL5" s="119">
        <v>0.65413723189999995</v>
      </c>
      <c r="AM5" s="119">
        <v>0.80052808689999999</v>
      </c>
      <c r="AN5" s="119">
        <v>0.68514472270000004</v>
      </c>
      <c r="AO5" s="119">
        <v>0.65402199780000003</v>
      </c>
      <c r="AP5" s="119">
        <v>0.58892486899999996</v>
      </c>
      <c r="AQ5" s="119">
        <v>0.53840907449999997</v>
      </c>
      <c r="AR5" s="119">
        <v>0.60118435120000002</v>
      </c>
      <c r="AS5" s="119">
        <v>0.59350560050000001</v>
      </c>
      <c r="AT5" s="119">
        <v>0.5741392112</v>
      </c>
      <c r="AU5" s="119">
        <v>0.42375521129999999</v>
      </c>
      <c r="AV5" s="119">
        <v>0.3489765809</v>
      </c>
      <c r="AW5" s="119">
        <v>0.31105254719999997</v>
      </c>
      <c r="AX5" s="119">
        <v>0.26756543519999998</v>
      </c>
      <c r="AY5" s="119">
        <v>0.39389484969999999</v>
      </c>
      <c r="AZ5" s="119">
        <v>0.41984568509999998</v>
      </c>
      <c r="BA5" s="119">
        <v>0.23972309359999999</v>
      </c>
      <c r="BB5" s="119">
        <v>0.27095489360000002</v>
      </c>
      <c r="BC5" s="119">
        <v>0.4889579919</v>
      </c>
      <c r="BD5" s="119">
        <v>0.36263616240000002</v>
      </c>
      <c r="BE5" s="119">
        <v>0.26931038159999998</v>
      </c>
      <c r="BF5" s="119">
        <v>0.2593441803</v>
      </c>
    </row>
    <row r="6" spans="1:58" x14ac:dyDescent="0.25">
      <c r="A6" s="5" t="str">
        <f t="shared" si="0"/>
        <v>Tier 1 capital ratio201012</v>
      </c>
      <c r="B6" s="116">
        <v>201012</v>
      </c>
      <c r="C6" s="116">
        <v>1</v>
      </c>
      <c r="D6" s="116" t="s">
        <v>15</v>
      </c>
      <c r="E6" s="116">
        <v>7.1599329200000006E-2</v>
      </c>
      <c r="F6" s="116">
        <v>9.2645084000000003E-2</v>
      </c>
      <c r="G6" s="116">
        <v>0.1060282916</v>
      </c>
      <c r="H6" s="116">
        <v>0.1117215201</v>
      </c>
      <c r="I6" s="116">
        <v>0.1102454232</v>
      </c>
      <c r="J6" s="116">
        <v>0.1235525705</v>
      </c>
      <c r="K6" s="116">
        <v>0.14787492860000001</v>
      </c>
      <c r="L6" s="117">
        <v>1105545900000</v>
      </c>
      <c r="M6" s="117">
        <v>10028043000000</v>
      </c>
      <c r="N6" s="116">
        <v>0.1151426249</v>
      </c>
      <c r="O6" s="116">
        <v>0.1032334458</v>
      </c>
      <c r="P6" s="116">
        <v>51</v>
      </c>
      <c r="Q6" s="5"/>
      <c r="R6" s="5" t="s">
        <v>20</v>
      </c>
      <c r="S6" s="6">
        <v>14</v>
      </c>
      <c r="T6" s="6">
        <v>5</v>
      </c>
      <c r="U6" s="5"/>
      <c r="V6" s="5" t="str">
        <f t="shared" si="1"/>
        <v>Tier 1 capital ratio5</v>
      </c>
      <c r="W6" s="120">
        <v>201412</v>
      </c>
      <c r="X6" s="120">
        <v>1</v>
      </c>
      <c r="Y6" s="120" t="s">
        <v>15</v>
      </c>
      <c r="Z6" s="121">
        <v>2</v>
      </c>
      <c r="AA6" s="120">
        <v>0.15344034270000001</v>
      </c>
      <c r="AB6" s="120">
        <v>5</v>
      </c>
      <c r="AC6" s="5"/>
      <c r="AD6" s="6"/>
      <c r="AE6" s="119">
        <v>1</v>
      </c>
      <c r="AF6" s="119">
        <v>3</v>
      </c>
      <c r="AG6" s="119" t="s">
        <v>18</v>
      </c>
      <c r="AH6" s="119">
        <v>0.67629328440000003</v>
      </c>
      <c r="AI6" s="119">
        <v>0.63364892520000005</v>
      </c>
      <c r="AJ6" s="119">
        <v>0.29460422479999998</v>
      </c>
      <c r="AK6" s="119">
        <v>0.31553790790000003</v>
      </c>
      <c r="AL6" s="119">
        <v>0.1256783172</v>
      </c>
      <c r="AM6" s="119">
        <v>9.8201829000000004E-2</v>
      </c>
      <c r="AN6" s="119">
        <v>0.1088131626</v>
      </c>
      <c r="AO6" s="119">
        <v>0.11692250210000001</v>
      </c>
      <c r="AP6" s="119">
        <v>3.9250636300000002E-2</v>
      </c>
      <c r="AQ6" s="119">
        <v>2.7815528900000001E-2</v>
      </c>
      <c r="AR6" s="119">
        <v>3.1390494599999999E-2</v>
      </c>
      <c r="AS6" s="119">
        <v>3.1885930600000001E-2</v>
      </c>
      <c r="AT6" s="119">
        <v>3.5907190999999998E-2</v>
      </c>
      <c r="AU6" s="119">
        <v>3.4834282699999997E-2</v>
      </c>
      <c r="AV6" s="119">
        <v>2.3283245599999999E-2</v>
      </c>
      <c r="AW6" s="119">
        <v>2.3350547499999999E-2</v>
      </c>
      <c r="AX6" s="119">
        <v>1.9410896800000001E-2</v>
      </c>
      <c r="AY6" s="119">
        <v>1.30788133E-2</v>
      </c>
      <c r="AZ6" s="119">
        <v>2.4806563E-3</v>
      </c>
      <c r="BA6" s="119">
        <v>7.1192019999999998E-3</v>
      </c>
      <c r="BB6" s="119">
        <v>0</v>
      </c>
      <c r="BC6" s="119">
        <v>0</v>
      </c>
      <c r="BD6" s="119">
        <v>0</v>
      </c>
      <c r="BE6" s="119">
        <v>0</v>
      </c>
      <c r="BF6" s="119">
        <v>7.5376495999999998E-3</v>
      </c>
    </row>
    <row r="7" spans="1:58" x14ac:dyDescent="0.25">
      <c r="A7" s="5" t="str">
        <f t="shared" si="0"/>
        <v>Tier 1 capital ratio201103</v>
      </c>
      <c r="B7" s="116">
        <v>201103</v>
      </c>
      <c r="C7" s="116">
        <v>1</v>
      </c>
      <c r="D7" s="116" t="s">
        <v>15</v>
      </c>
      <c r="E7" s="116">
        <v>7.7956815999999998E-2</v>
      </c>
      <c r="F7" s="116">
        <v>9.6695323299999997E-2</v>
      </c>
      <c r="G7" s="116">
        <v>0.1106885291</v>
      </c>
      <c r="H7" s="116">
        <v>0.11698129710000001</v>
      </c>
      <c r="I7" s="116">
        <v>0.1133193254</v>
      </c>
      <c r="J7" s="116">
        <v>0.12660792509999999</v>
      </c>
      <c r="K7" s="116">
        <v>0.15699904789999999</v>
      </c>
      <c r="L7" s="117">
        <v>1110855800000</v>
      </c>
      <c r="M7" s="117">
        <v>9802880100000</v>
      </c>
      <c r="N7" s="116">
        <v>0.1169245986</v>
      </c>
      <c r="O7" s="116">
        <v>0.1076751369</v>
      </c>
      <c r="P7" s="116">
        <v>51</v>
      </c>
      <c r="Q7" s="5"/>
      <c r="R7" s="5" t="s">
        <v>21</v>
      </c>
      <c r="S7" s="6">
        <v>18</v>
      </c>
      <c r="T7" s="6">
        <v>6</v>
      </c>
      <c r="U7" s="5"/>
      <c r="V7" s="5" t="str">
        <f t="shared" si="1"/>
        <v>Tier 1 capital ratio6</v>
      </c>
      <c r="W7" s="120">
        <v>201412</v>
      </c>
      <c r="X7" s="120">
        <v>1</v>
      </c>
      <c r="Y7" s="120" t="s">
        <v>15</v>
      </c>
      <c r="Z7" s="121">
        <v>1</v>
      </c>
      <c r="AA7" s="120">
        <v>0.1496344637</v>
      </c>
      <c r="AB7" s="120">
        <v>6</v>
      </c>
      <c r="AC7" s="5"/>
      <c r="AD7" s="6"/>
      <c r="AE7" s="119">
        <v>3</v>
      </c>
      <c r="AF7" s="119">
        <v>1</v>
      </c>
      <c r="AG7" s="119" t="s">
        <v>18</v>
      </c>
      <c r="AH7" s="119">
        <v>1.25089008E-2</v>
      </c>
      <c r="AI7" s="119">
        <v>9.0162353999999993E-3</v>
      </c>
      <c r="AJ7" s="119">
        <v>4.970637E-2</v>
      </c>
      <c r="AK7" s="119">
        <v>5.1478996899999997E-2</v>
      </c>
      <c r="AL7" s="119">
        <v>0.133746053</v>
      </c>
      <c r="AM7" s="119">
        <v>9.28989078E-2</v>
      </c>
      <c r="AN7" s="119">
        <v>5.8785654700000002E-2</v>
      </c>
      <c r="AO7" s="119">
        <v>8.7740321800000007E-2</v>
      </c>
      <c r="AP7" s="119">
        <v>4.9870964900000002E-2</v>
      </c>
      <c r="AQ7" s="119">
        <v>5.36849675E-2</v>
      </c>
      <c r="AR7" s="119">
        <v>3.9718366499999998E-2</v>
      </c>
      <c r="AS7" s="119">
        <v>4.8754756400000002E-2</v>
      </c>
      <c r="AT7" s="119">
        <v>7.9788742199999999E-2</v>
      </c>
      <c r="AU7" s="119">
        <v>0.10690576189999999</v>
      </c>
      <c r="AV7" s="119">
        <v>0.12749041459999999</v>
      </c>
      <c r="AW7" s="119">
        <v>0.1356954927</v>
      </c>
      <c r="AX7" s="119">
        <v>0.11871362990000001</v>
      </c>
      <c r="AY7" s="119">
        <v>0.20279408269999999</v>
      </c>
      <c r="AZ7" s="119">
        <v>0.20531980120000001</v>
      </c>
      <c r="BA7" s="119">
        <v>0.35372165259999999</v>
      </c>
      <c r="BB7" s="119">
        <v>0.32599532599999997</v>
      </c>
      <c r="BC7" s="119">
        <v>0.3074711819</v>
      </c>
      <c r="BD7" s="119">
        <v>0.37053017989999998</v>
      </c>
      <c r="BE7" s="119">
        <v>0.43298824990000001</v>
      </c>
      <c r="BF7" s="119">
        <v>0.44000733400000003</v>
      </c>
    </row>
    <row r="8" spans="1:58" x14ac:dyDescent="0.25">
      <c r="A8" s="5" t="str">
        <f t="shared" si="0"/>
        <v>Tier 1 capital ratio201106</v>
      </c>
      <c r="B8" s="116">
        <v>201106</v>
      </c>
      <c r="C8" s="116">
        <v>1</v>
      </c>
      <c r="D8" s="116" t="s">
        <v>15</v>
      </c>
      <c r="E8" s="116">
        <v>8.4574299800000002E-2</v>
      </c>
      <c r="F8" s="116">
        <v>9.4036531899999998E-2</v>
      </c>
      <c r="G8" s="116">
        <v>0.1112108465</v>
      </c>
      <c r="H8" s="116">
        <v>0.1165461902</v>
      </c>
      <c r="I8" s="116">
        <v>0.1136342544</v>
      </c>
      <c r="J8" s="116">
        <v>0.1252357227</v>
      </c>
      <c r="K8" s="116">
        <v>0.15790708580000001</v>
      </c>
      <c r="L8" s="117">
        <v>1182814600000</v>
      </c>
      <c r="M8" s="117">
        <v>10408962000000</v>
      </c>
      <c r="N8" s="116">
        <v>0.1156302521</v>
      </c>
      <c r="O8" s="116">
        <v>0.1102957919</v>
      </c>
      <c r="P8" s="116">
        <v>56</v>
      </c>
      <c r="Q8" s="5"/>
      <c r="R8" s="5" t="s">
        <v>22</v>
      </c>
      <c r="S8" s="6">
        <v>20</v>
      </c>
      <c r="T8" s="6">
        <v>7</v>
      </c>
      <c r="U8" s="5"/>
      <c r="V8" s="5" t="str">
        <f t="shared" si="1"/>
        <v>Tier 1 capital ratio7</v>
      </c>
      <c r="W8" s="120">
        <v>201412</v>
      </c>
      <c r="X8" s="120">
        <v>1</v>
      </c>
      <c r="Y8" s="120" t="s">
        <v>15</v>
      </c>
      <c r="Z8" s="121">
        <v>7</v>
      </c>
      <c r="AA8" s="120">
        <v>0.14578446380000001</v>
      </c>
      <c r="AB8" s="120">
        <v>7</v>
      </c>
      <c r="AC8" s="5"/>
      <c r="AD8" s="6"/>
      <c r="AE8" s="119">
        <v>3</v>
      </c>
      <c r="AF8" s="119">
        <v>2</v>
      </c>
      <c r="AG8" s="119" t="s">
        <v>18</v>
      </c>
      <c r="AH8" s="119">
        <v>0.1782532976</v>
      </c>
      <c r="AI8" s="119">
        <v>0.18125582909999999</v>
      </c>
      <c r="AJ8" s="119">
        <v>0.38147985960000003</v>
      </c>
      <c r="AK8" s="119">
        <v>0.39549694680000003</v>
      </c>
      <c r="AL8" s="119">
        <v>0.50778970109999999</v>
      </c>
      <c r="AM8" s="119">
        <v>0.4851135936</v>
      </c>
      <c r="AN8" s="119">
        <v>0.5816490714</v>
      </c>
      <c r="AO8" s="119">
        <v>0.57507764319999999</v>
      </c>
      <c r="AP8" s="119">
        <v>0.46810461219999999</v>
      </c>
      <c r="AQ8" s="119">
        <v>0.58345612729999996</v>
      </c>
      <c r="AR8" s="119">
        <v>0.62965935220000002</v>
      </c>
      <c r="AS8" s="119">
        <v>0.6405924838</v>
      </c>
      <c r="AT8" s="119">
        <v>0.61191547140000002</v>
      </c>
      <c r="AU8" s="119">
        <v>0.7406843259</v>
      </c>
      <c r="AV8" s="119">
        <v>0.75500905659999995</v>
      </c>
      <c r="AW8" s="119">
        <v>0.81931682510000003</v>
      </c>
      <c r="AX8" s="119">
        <v>0.83456444419999998</v>
      </c>
      <c r="AY8" s="119">
        <v>0.75728486090000002</v>
      </c>
      <c r="AZ8" s="119">
        <v>0.7782221171</v>
      </c>
      <c r="BA8" s="119">
        <v>0.62848649519999999</v>
      </c>
      <c r="BB8" s="119">
        <v>0.66005917380000001</v>
      </c>
      <c r="BC8" s="119">
        <v>0.6925288181</v>
      </c>
      <c r="BD8" s="119">
        <v>0.62946982009999997</v>
      </c>
      <c r="BE8" s="119">
        <v>0.56701175010000004</v>
      </c>
      <c r="BF8" s="119">
        <v>0.55245501640000005</v>
      </c>
    </row>
    <row r="9" spans="1:58" x14ac:dyDescent="0.25">
      <c r="A9" s="5" t="str">
        <f t="shared" si="0"/>
        <v>Tier 1 capital ratio201109</v>
      </c>
      <c r="B9" s="116">
        <v>201109</v>
      </c>
      <c r="C9" s="116">
        <v>1</v>
      </c>
      <c r="D9" s="116" t="s">
        <v>15</v>
      </c>
      <c r="E9" s="116">
        <v>7.9425395999999995E-2</v>
      </c>
      <c r="F9" s="116">
        <v>9.6246464599999998E-2</v>
      </c>
      <c r="G9" s="116">
        <v>0.11046181400000001</v>
      </c>
      <c r="H9" s="116">
        <v>0.116796234</v>
      </c>
      <c r="I9" s="116">
        <v>0.1141669639</v>
      </c>
      <c r="J9" s="116">
        <v>0.12818117670000001</v>
      </c>
      <c r="K9" s="116">
        <v>0.16039914659999999</v>
      </c>
      <c r="L9" s="117">
        <v>1212389000000</v>
      </c>
      <c r="M9" s="117">
        <v>10619438000000</v>
      </c>
      <c r="N9" s="116">
        <v>0.1142270126</v>
      </c>
      <c r="O9" s="116">
        <v>0.11038618629999999</v>
      </c>
      <c r="P9" s="116">
        <v>56</v>
      </c>
      <c r="Q9" s="5"/>
      <c r="R9" s="5" t="s">
        <v>24</v>
      </c>
      <c r="S9" s="6">
        <v>21</v>
      </c>
      <c r="T9" s="6">
        <v>8</v>
      </c>
      <c r="U9" s="5"/>
      <c r="V9" s="5" t="str">
        <f t="shared" si="1"/>
        <v>Tier 1 capital ratio8</v>
      </c>
      <c r="W9" s="120">
        <v>201412</v>
      </c>
      <c r="X9" s="120">
        <v>1</v>
      </c>
      <c r="Y9" s="120" t="s">
        <v>15</v>
      </c>
      <c r="Z9" s="121">
        <v>12</v>
      </c>
      <c r="AA9" s="120">
        <v>0.14335486459999999</v>
      </c>
      <c r="AB9" s="120">
        <v>8</v>
      </c>
      <c r="AC9" s="5"/>
      <c r="AD9" s="6"/>
      <c r="AE9" s="119">
        <v>3</v>
      </c>
      <c r="AF9" s="119">
        <v>3</v>
      </c>
      <c r="AG9" s="119" t="s">
        <v>18</v>
      </c>
      <c r="AH9" s="119">
        <v>0.80923780150000002</v>
      </c>
      <c r="AI9" s="119">
        <v>0.8097279355</v>
      </c>
      <c r="AJ9" s="119">
        <v>0.56881377040000003</v>
      </c>
      <c r="AK9" s="119">
        <v>0.55302405629999996</v>
      </c>
      <c r="AL9" s="119">
        <v>0.35846424589999998</v>
      </c>
      <c r="AM9" s="119">
        <v>0.4219874985</v>
      </c>
      <c r="AN9" s="119">
        <v>0.35956527389999998</v>
      </c>
      <c r="AO9" s="119">
        <v>0.33718203499999999</v>
      </c>
      <c r="AP9" s="119">
        <v>0.48202442290000003</v>
      </c>
      <c r="AQ9" s="119">
        <v>0.36285890520000003</v>
      </c>
      <c r="AR9" s="119">
        <v>0.33062228129999999</v>
      </c>
      <c r="AS9" s="119">
        <v>0.31065275980000001</v>
      </c>
      <c r="AT9" s="119">
        <v>0.30829578639999999</v>
      </c>
      <c r="AU9" s="119">
        <v>0.1524099122</v>
      </c>
      <c r="AV9" s="119">
        <v>0.1175005288</v>
      </c>
      <c r="AW9" s="119">
        <v>4.4987682199999997E-2</v>
      </c>
      <c r="AX9" s="119">
        <v>4.6721925999999997E-2</v>
      </c>
      <c r="AY9" s="119">
        <v>3.9921056400000002E-2</v>
      </c>
      <c r="AZ9" s="119">
        <v>1.6458081699999998E-2</v>
      </c>
      <c r="BA9" s="119">
        <v>1.77918522E-2</v>
      </c>
      <c r="BB9" s="119">
        <v>1.39455002E-2</v>
      </c>
      <c r="BC9" s="119">
        <v>0</v>
      </c>
      <c r="BD9" s="119">
        <v>0</v>
      </c>
      <c r="BE9" s="119">
        <v>0</v>
      </c>
      <c r="BF9" s="119">
        <v>7.5376495999999998E-3</v>
      </c>
    </row>
    <row r="10" spans="1:58" x14ac:dyDescent="0.25">
      <c r="A10" s="5" t="str">
        <f t="shared" si="0"/>
        <v>Tier 1 capital ratio201112</v>
      </c>
      <c r="B10" s="116">
        <v>201112</v>
      </c>
      <c r="C10" s="116">
        <v>1</v>
      </c>
      <c r="D10" s="116" t="s">
        <v>15</v>
      </c>
      <c r="E10" s="116">
        <v>4.7434780000000002E-4</v>
      </c>
      <c r="F10" s="116">
        <v>9.3808225699999997E-2</v>
      </c>
      <c r="G10" s="116">
        <v>0.1089789766</v>
      </c>
      <c r="H10" s="116">
        <v>0.10555040559999999</v>
      </c>
      <c r="I10" s="116">
        <v>0.1112969184</v>
      </c>
      <c r="J10" s="116">
        <v>0.12804544200000001</v>
      </c>
      <c r="K10" s="116">
        <v>0.16006517510000001</v>
      </c>
      <c r="L10" s="117">
        <v>1199730900000</v>
      </c>
      <c r="M10" s="117">
        <v>10779552000000</v>
      </c>
      <c r="N10" s="116">
        <v>0.1106947747</v>
      </c>
      <c r="O10" s="116">
        <v>0.1047670183</v>
      </c>
      <c r="P10" s="116">
        <v>56</v>
      </c>
      <c r="Q10" s="5"/>
      <c r="R10" s="5" t="s">
        <v>26</v>
      </c>
      <c r="S10" s="6">
        <v>22</v>
      </c>
      <c r="T10" s="6">
        <v>9</v>
      </c>
      <c r="U10" s="5"/>
      <c r="V10" s="5" t="str">
        <f t="shared" si="1"/>
        <v>Tier 1 capital ratio9</v>
      </c>
      <c r="W10" s="120">
        <v>201412</v>
      </c>
      <c r="X10" s="120">
        <v>1</v>
      </c>
      <c r="Y10" s="120" t="s">
        <v>15</v>
      </c>
      <c r="Z10" s="121">
        <v>13</v>
      </c>
      <c r="AA10" s="120">
        <v>0.1404807662</v>
      </c>
      <c r="AB10" s="120">
        <v>9</v>
      </c>
      <c r="AC10" s="5"/>
      <c r="AD10" s="6"/>
      <c r="AE10" s="119">
        <v>13</v>
      </c>
      <c r="AF10" s="119">
        <v>1</v>
      </c>
      <c r="AG10" s="119" t="s">
        <v>18</v>
      </c>
      <c r="AH10" s="119">
        <v>0.8932025925</v>
      </c>
      <c r="AI10" s="119">
        <v>0.8931871535</v>
      </c>
      <c r="AJ10" s="119">
        <v>0.8641836786</v>
      </c>
      <c r="AK10" s="119">
        <v>0.73375453079999997</v>
      </c>
      <c r="AL10" s="119">
        <v>0.624427544</v>
      </c>
      <c r="AM10" s="119">
        <v>0.61570520989999999</v>
      </c>
      <c r="AN10" s="119">
        <v>0.62181702039999998</v>
      </c>
      <c r="AO10" s="119">
        <v>0.63317421220000003</v>
      </c>
      <c r="AP10" s="119">
        <v>0.48982658899999998</v>
      </c>
      <c r="AQ10" s="119">
        <v>0.61085145200000002</v>
      </c>
      <c r="AR10" s="119">
        <v>0.60221260499999996</v>
      </c>
      <c r="AS10" s="119">
        <v>0.60894118210000003</v>
      </c>
      <c r="AT10" s="119">
        <v>0.61162400809999995</v>
      </c>
      <c r="AU10" s="119">
        <v>0.6042176547</v>
      </c>
      <c r="AV10" s="119">
        <v>0.60908427070000004</v>
      </c>
      <c r="AW10" s="119">
        <v>0.63279301499999996</v>
      </c>
      <c r="AX10" s="119">
        <v>0.59098418679999998</v>
      </c>
      <c r="AY10" s="119">
        <v>0.59461127550000004</v>
      </c>
      <c r="AZ10" s="119">
        <v>0.56815710740000003</v>
      </c>
      <c r="BA10" s="119">
        <v>0.55936159119999995</v>
      </c>
      <c r="BB10" s="119">
        <v>0.55568184539999999</v>
      </c>
      <c r="BC10" s="119">
        <v>0.57964661900000003</v>
      </c>
      <c r="BD10" s="119">
        <v>0.61247853409999997</v>
      </c>
      <c r="BE10" s="119">
        <v>0.56336872179999997</v>
      </c>
      <c r="BF10" s="119">
        <v>0.59673160179999996</v>
      </c>
    </row>
    <row r="11" spans="1:58" x14ac:dyDescent="0.25">
      <c r="A11" s="5" t="str">
        <f t="shared" si="0"/>
        <v>Tier 1 capital ratio201203</v>
      </c>
      <c r="B11" s="116">
        <v>201203</v>
      </c>
      <c r="C11" s="116">
        <v>1</v>
      </c>
      <c r="D11" s="116" t="s">
        <v>15</v>
      </c>
      <c r="E11" s="116">
        <v>-1.0084782E-2</v>
      </c>
      <c r="F11" s="116">
        <v>9.7580487100000002E-2</v>
      </c>
      <c r="G11" s="116">
        <v>0.1138982573</v>
      </c>
      <c r="H11" s="116">
        <v>0.1090105257</v>
      </c>
      <c r="I11" s="116">
        <v>0.1159367776</v>
      </c>
      <c r="J11" s="116">
        <v>0.1296424856</v>
      </c>
      <c r="K11" s="116">
        <v>0.16036191159999999</v>
      </c>
      <c r="L11" s="117">
        <v>1211600500000</v>
      </c>
      <c r="M11" s="117">
        <v>10450528000000</v>
      </c>
      <c r="N11" s="116">
        <v>0.12173728039999999</v>
      </c>
      <c r="O11" s="116">
        <v>0.1131351105</v>
      </c>
      <c r="P11" s="116">
        <v>56</v>
      </c>
      <c r="Q11" s="5"/>
      <c r="R11" s="5" t="s">
        <v>27</v>
      </c>
      <c r="S11" s="6">
        <v>24</v>
      </c>
      <c r="T11" s="6">
        <v>10</v>
      </c>
      <c r="U11" s="5"/>
      <c r="V11" s="5" t="str">
        <f t="shared" si="1"/>
        <v>Tier 1 capital ratio10</v>
      </c>
      <c r="W11" s="120">
        <v>201412</v>
      </c>
      <c r="X11" s="120">
        <v>1</v>
      </c>
      <c r="Y11" s="120" t="s">
        <v>15</v>
      </c>
      <c r="Z11" s="121" t="s">
        <v>32</v>
      </c>
      <c r="AA11" s="120">
        <v>0.1391636064</v>
      </c>
      <c r="AB11" s="120">
        <v>10</v>
      </c>
      <c r="AC11" s="5"/>
      <c r="AD11" s="6"/>
      <c r="AE11" s="119">
        <v>13</v>
      </c>
      <c r="AF11" s="119">
        <v>2</v>
      </c>
      <c r="AG11" s="119" t="s">
        <v>18</v>
      </c>
      <c r="AH11" s="119">
        <v>9.3469133900000001E-2</v>
      </c>
      <c r="AI11" s="119">
        <v>9.3802693699999995E-2</v>
      </c>
      <c r="AJ11" s="119">
        <v>0.1199217524</v>
      </c>
      <c r="AK11" s="119">
        <v>0.2375342194</v>
      </c>
      <c r="AL11" s="119">
        <v>0.32543970890000001</v>
      </c>
      <c r="AM11" s="119">
        <v>0.30376108239999999</v>
      </c>
      <c r="AN11" s="119">
        <v>0.29830404399999999</v>
      </c>
      <c r="AO11" s="119">
        <v>0.24647395489999999</v>
      </c>
      <c r="AP11" s="119">
        <v>0.4271011005</v>
      </c>
      <c r="AQ11" s="119">
        <v>0.3003711832</v>
      </c>
      <c r="AR11" s="119">
        <v>0.30183164420000003</v>
      </c>
      <c r="AS11" s="119">
        <v>0.30062220270000001</v>
      </c>
      <c r="AT11" s="119">
        <v>0.27950424550000003</v>
      </c>
      <c r="AU11" s="119">
        <v>0.27778148940000003</v>
      </c>
      <c r="AV11" s="119">
        <v>0.27107550679999998</v>
      </c>
      <c r="AW11" s="119">
        <v>0.24791507730000001</v>
      </c>
      <c r="AX11" s="119">
        <v>0.28229835149999999</v>
      </c>
      <c r="AY11" s="119">
        <v>0.28040769809999999</v>
      </c>
      <c r="AZ11" s="119">
        <v>0.29095111039999999</v>
      </c>
      <c r="BA11" s="119">
        <v>0.3126326613</v>
      </c>
      <c r="BB11" s="119">
        <v>0.31291445169999998</v>
      </c>
      <c r="BC11" s="119">
        <v>0.2930127756</v>
      </c>
      <c r="BD11" s="119">
        <v>0.26242530120000002</v>
      </c>
      <c r="BE11" s="119">
        <v>0.32031341289999998</v>
      </c>
      <c r="BF11" s="119">
        <v>0.24589892129999999</v>
      </c>
    </row>
    <row r="12" spans="1:58" x14ac:dyDescent="0.25">
      <c r="A12" s="5" t="str">
        <f t="shared" si="0"/>
        <v>Tier 1 capital ratio201206</v>
      </c>
      <c r="B12" s="116">
        <v>201206</v>
      </c>
      <c r="C12" s="116">
        <v>1</v>
      </c>
      <c r="D12" s="116" t="s">
        <v>15</v>
      </c>
      <c r="E12" s="116">
        <v>6.3878029599999997E-2</v>
      </c>
      <c r="F12" s="116">
        <v>0.1044111683</v>
      </c>
      <c r="G12" s="116">
        <v>0.1166854135</v>
      </c>
      <c r="H12" s="116">
        <v>0.1180604494</v>
      </c>
      <c r="I12" s="116">
        <v>0.1198839523</v>
      </c>
      <c r="J12" s="116">
        <v>0.13292062120000001</v>
      </c>
      <c r="K12" s="116">
        <v>0.1616984877</v>
      </c>
      <c r="L12" s="117">
        <v>1250089500000</v>
      </c>
      <c r="M12" s="117">
        <v>10427496000000</v>
      </c>
      <c r="N12" s="116">
        <v>0.12672700719999999</v>
      </c>
      <c r="O12" s="116">
        <v>0.1144071034</v>
      </c>
      <c r="P12" s="116">
        <v>56</v>
      </c>
      <c r="Q12" s="5"/>
      <c r="R12" s="5" t="s">
        <v>28</v>
      </c>
      <c r="S12" s="6">
        <v>26</v>
      </c>
      <c r="T12" s="6">
        <v>11</v>
      </c>
      <c r="U12" s="5"/>
      <c r="V12" s="5" t="str">
        <f t="shared" si="1"/>
        <v>Tier 1 capital ratio11</v>
      </c>
      <c r="W12" s="120">
        <v>201412</v>
      </c>
      <c r="X12" s="120">
        <v>1</v>
      </c>
      <c r="Y12" s="120" t="s">
        <v>15</v>
      </c>
      <c r="Z12" s="121" t="s">
        <v>17</v>
      </c>
      <c r="AA12" s="120">
        <v>0.13669100719999999</v>
      </c>
      <c r="AB12" s="120">
        <v>11</v>
      </c>
      <c r="AC12" s="5"/>
      <c r="AD12" s="6"/>
      <c r="AE12" s="119">
        <v>13</v>
      </c>
      <c r="AF12" s="119">
        <v>3</v>
      </c>
      <c r="AG12" s="119" t="s">
        <v>18</v>
      </c>
      <c r="AH12" s="119">
        <v>1.3328273599999999E-2</v>
      </c>
      <c r="AI12" s="119">
        <v>1.3010152800000001E-2</v>
      </c>
      <c r="AJ12" s="119">
        <v>1.5894569000000001E-2</v>
      </c>
      <c r="AK12" s="119">
        <v>2.8711249899999999E-2</v>
      </c>
      <c r="AL12" s="119">
        <v>5.01327471E-2</v>
      </c>
      <c r="AM12" s="119">
        <v>8.0533707699999998E-2</v>
      </c>
      <c r="AN12" s="119">
        <v>7.9878935600000006E-2</v>
      </c>
      <c r="AO12" s="119">
        <v>0.1203518329</v>
      </c>
      <c r="AP12" s="119">
        <v>8.3072310499999996E-2</v>
      </c>
      <c r="AQ12" s="119">
        <v>8.8777364799999994E-2</v>
      </c>
      <c r="AR12" s="119">
        <v>9.5955750800000003E-2</v>
      </c>
      <c r="AS12" s="119">
        <v>9.0436615200000001E-2</v>
      </c>
      <c r="AT12" s="119">
        <v>0.10887174650000001</v>
      </c>
      <c r="AU12" s="119">
        <v>0.11800085590000001</v>
      </c>
      <c r="AV12" s="119">
        <v>0.1198402225</v>
      </c>
      <c r="AW12" s="119">
        <v>0.1192919078</v>
      </c>
      <c r="AX12" s="119">
        <v>0.12671746170000001</v>
      </c>
      <c r="AY12" s="119">
        <v>0.1249810264</v>
      </c>
      <c r="AZ12" s="119">
        <v>0.14089178220000001</v>
      </c>
      <c r="BA12" s="119">
        <v>0.12800574749999999</v>
      </c>
      <c r="BB12" s="119">
        <v>0.1314037029</v>
      </c>
      <c r="BC12" s="119">
        <v>0.12734060529999999</v>
      </c>
      <c r="BD12" s="119">
        <v>0.12509616470000001</v>
      </c>
      <c r="BE12" s="119">
        <v>0.1163178653</v>
      </c>
      <c r="BF12" s="119">
        <v>0.15736947700000001</v>
      </c>
    </row>
    <row r="13" spans="1:58" x14ac:dyDescent="0.25">
      <c r="A13" s="5" t="str">
        <f t="shared" si="0"/>
        <v>Tier 1 capital ratio201209</v>
      </c>
      <c r="B13" s="116">
        <v>201209</v>
      </c>
      <c r="C13" s="116">
        <v>1</v>
      </c>
      <c r="D13" s="116" t="s">
        <v>15</v>
      </c>
      <c r="E13" s="116">
        <v>5.3895855600000001E-2</v>
      </c>
      <c r="F13" s="116">
        <v>0.1033956689</v>
      </c>
      <c r="G13" s="116">
        <v>0.1170177637</v>
      </c>
      <c r="H13" s="116">
        <v>0.1190017944</v>
      </c>
      <c r="I13" s="116">
        <v>0.122546508</v>
      </c>
      <c r="J13" s="116">
        <v>0.13368679820000001</v>
      </c>
      <c r="K13" s="116">
        <v>0.15946361009999999</v>
      </c>
      <c r="L13" s="117">
        <v>1267961500000</v>
      </c>
      <c r="M13" s="117">
        <v>10346778000000</v>
      </c>
      <c r="N13" s="116">
        <v>0.12739130430000001</v>
      </c>
      <c r="O13" s="116">
        <v>0.11446238760000001</v>
      </c>
      <c r="P13" s="116">
        <v>56</v>
      </c>
      <c r="Q13" s="5"/>
      <c r="R13" s="5" t="s">
        <v>30</v>
      </c>
      <c r="S13" s="6">
        <v>27</v>
      </c>
      <c r="T13" s="6">
        <v>12</v>
      </c>
      <c r="U13" s="5"/>
      <c r="V13" s="5" t="str">
        <f t="shared" si="1"/>
        <v>Tier 1 capital ratio12</v>
      </c>
      <c r="W13" s="120">
        <v>201412</v>
      </c>
      <c r="X13" s="120">
        <v>1</v>
      </c>
      <c r="Y13" s="120" t="s">
        <v>15</v>
      </c>
      <c r="Z13" s="121" t="s">
        <v>25</v>
      </c>
      <c r="AA13" s="120">
        <v>0.13399914290000001</v>
      </c>
      <c r="AB13" s="120">
        <v>12</v>
      </c>
      <c r="AC13" s="5"/>
      <c r="AD13" s="6"/>
      <c r="AE13" s="119">
        <v>14</v>
      </c>
      <c r="AF13" s="119">
        <v>1</v>
      </c>
      <c r="AG13" s="119" t="s">
        <v>18</v>
      </c>
      <c r="AH13" s="119">
        <v>0.34286747229999998</v>
      </c>
      <c r="AI13" s="119">
        <v>0.31876185060000001</v>
      </c>
      <c r="AJ13" s="119">
        <v>0.44245222699999998</v>
      </c>
      <c r="AK13" s="119">
        <v>0.39740107270000002</v>
      </c>
      <c r="AL13" s="119">
        <v>0.32946362369999999</v>
      </c>
      <c r="AM13" s="119">
        <v>0.3633791274</v>
      </c>
      <c r="AN13" s="119">
        <v>0.29265033899999998</v>
      </c>
      <c r="AO13" s="119">
        <v>0.29056859289999998</v>
      </c>
      <c r="AP13" s="119">
        <v>0.29679183549999999</v>
      </c>
      <c r="AQ13" s="119">
        <v>0.26559965060000001</v>
      </c>
      <c r="AR13" s="119">
        <v>0.2560397049</v>
      </c>
      <c r="AS13" s="119">
        <v>0.2343939659</v>
      </c>
      <c r="AT13" s="119">
        <v>0.2563822033</v>
      </c>
      <c r="AU13" s="119">
        <v>0.2598831432</v>
      </c>
      <c r="AV13" s="119">
        <v>0.25973269879999999</v>
      </c>
      <c r="AW13" s="119">
        <v>0.29209579009999997</v>
      </c>
      <c r="AX13" s="119">
        <v>0.30650527119999998</v>
      </c>
      <c r="AY13" s="119">
        <v>0.39056664790000001</v>
      </c>
      <c r="AZ13" s="119">
        <v>0.37422293480000002</v>
      </c>
      <c r="BA13" s="119">
        <v>0.41674185749999998</v>
      </c>
      <c r="BB13" s="119">
        <v>0.48828791789999998</v>
      </c>
      <c r="BC13" s="119">
        <v>0.4263773495</v>
      </c>
      <c r="BD13" s="119">
        <v>0.49795537379999999</v>
      </c>
      <c r="BE13" s="119">
        <v>0.35766424009999997</v>
      </c>
      <c r="BF13" s="119">
        <v>0.4096999986</v>
      </c>
    </row>
    <row r="14" spans="1:58" x14ac:dyDescent="0.25">
      <c r="A14" s="5" t="str">
        <f t="shared" si="0"/>
        <v>Tier 1 capital ratio201212</v>
      </c>
      <c r="B14" s="116">
        <v>201212</v>
      </c>
      <c r="C14" s="116">
        <v>1</v>
      </c>
      <c r="D14" s="116" t="s">
        <v>15</v>
      </c>
      <c r="E14" s="116">
        <v>5.2467951899999997E-2</v>
      </c>
      <c r="F14" s="116">
        <v>0.1052808368</v>
      </c>
      <c r="G14" s="116">
        <v>0.11674203599999999</v>
      </c>
      <c r="H14" s="116">
        <v>0.1215018219</v>
      </c>
      <c r="I14" s="116">
        <v>0.1246826414</v>
      </c>
      <c r="J14" s="116">
        <v>0.13504622760000001</v>
      </c>
      <c r="K14" s="116">
        <v>0.17405364819999999</v>
      </c>
      <c r="L14" s="117">
        <v>1254452900000</v>
      </c>
      <c r="M14" s="117">
        <v>10061167000000</v>
      </c>
      <c r="N14" s="116">
        <v>0.1261482464</v>
      </c>
      <c r="O14" s="116">
        <v>0.1117954248</v>
      </c>
      <c r="P14" s="116">
        <v>56</v>
      </c>
      <c r="Q14" s="5"/>
      <c r="R14" s="5" t="s">
        <v>31</v>
      </c>
      <c r="S14" s="6">
        <v>33</v>
      </c>
      <c r="T14" s="6">
        <v>13</v>
      </c>
      <c r="U14" s="5"/>
      <c r="V14" s="5" t="str">
        <f t="shared" si="1"/>
        <v>Tier 1 capital ratio13</v>
      </c>
      <c r="W14" s="120">
        <v>201412</v>
      </c>
      <c r="X14" s="120">
        <v>1</v>
      </c>
      <c r="Y14" s="120" t="s">
        <v>15</v>
      </c>
      <c r="Z14" s="121" t="s">
        <v>23</v>
      </c>
      <c r="AA14" s="120">
        <v>0.1311708657</v>
      </c>
      <c r="AB14" s="120">
        <v>13</v>
      </c>
      <c r="AC14" s="5"/>
      <c r="AD14" s="6"/>
      <c r="AE14" s="119">
        <v>14</v>
      </c>
      <c r="AF14" s="119">
        <v>2</v>
      </c>
      <c r="AG14" s="119" t="s">
        <v>18</v>
      </c>
      <c r="AH14" s="119">
        <v>0.63530485410000004</v>
      </c>
      <c r="AI14" s="119">
        <v>0.6441222929</v>
      </c>
      <c r="AJ14" s="119">
        <v>0.51838129219999995</v>
      </c>
      <c r="AK14" s="119">
        <v>0.57517516800000001</v>
      </c>
      <c r="AL14" s="119">
        <v>0.65398757070000002</v>
      </c>
      <c r="AM14" s="119">
        <v>0.62082466560000005</v>
      </c>
      <c r="AN14" s="119">
        <v>0.69135459450000003</v>
      </c>
      <c r="AO14" s="119">
        <v>0.68150852039999998</v>
      </c>
      <c r="AP14" s="119">
        <v>0.59566880919999998</v>
      </c>
      <c r="AQ14" s="119">
        <v>0.70591240570000002</v>
      </c>
      <c r="AR14" s="119">
        <v>0.71649584200000005</v>
      </c>
      <c r="AS14" s="119">
        <v>0.73948135940000004</v>
      </c>
      <c r="AT14" s="119">
        <v>0.61627602690000005</v>
      </c>
      <c r="AU14" s="119">
        <v>0.61004868999999995</v>
      </c>
      <c r="AV14" s="119">
        <v>0.61307466119999998</v>
      </c>
      <c r="AW14" s="119">
        <v>0.57642401180000002</v>
      </c>
      <c r="AX14" s="119">
        <v>0.56485487140000001</v>
      </c>
      <c r="AY14" s="119">
        <v>0.48187078379999998</v>
      </c>
      <c r="AZ14" s="119">
        <v>0.48739882880000002</v>
      </c>
      <c r="BA14" s="119">
        <v>0.45749297570000003</v>
      </c>
      <c r="BB14" s="119">
        <v>0.37867804379999997</v>
      </c>
      <c r="BC14" s="119">
        <v>0.44097743630000003</v>
      </c>
      <c r="BD14" s="119">
        <v>0.37173026079999999</v>
      </c>
      <c r="BE14" s="119">
        <v>0.63159246869999996</v>
      </c>
      <c r="BF14" s="119">
        <v>0.58680343830000004</v>
      </c>
    </row>
    <row r="15" spans="1:58" x14ac:dyDescent="0.25">
      <c r="A15" s="5" t="str">
        <f t="shared" si="0"/>
        <v>Tier 1 capital ratio201303</v>
      </c>
      <c r="B15" s="116">
        <v>201303</v>
      </c>
      <c r="C15" s="116">
        <v>1</v>
      </c>
      <c r="D15" s="116" t="s">
        <v>15</v>
      </c>
      <c r="E15" s="116">
        <v>8.8805440400000005E-2</v>
      </c>
      <c r="F15" s="116">
        <v>0.10764553690000001</v>
      </c>
      <c r="G15" s="116">
        <v>0.11600515779999999</v>
      </c>
      <c r="H15" s="116">
        <v>0.12507918970000001</v>
      </c>
      <c r="I15" s="116">
        <v>0.1235579119</v>
      </c>
      <c r="J15" s="116">
        <v>0.13446558080000001</v>
      </c>
      <c r="K15" s="116">
        <v>0.16739815829999999</v>
      </c>
      <c r="L15" s="117">
        <v>1245819100000</v>
      </c>
      <c r="M15" s="117">
        <v>10082876000000</v>
      </c>
      <c r="N15" s="116">
        <v>0.1253799713</v>
      </c>
      <c r="O15" s="116">
        <v>0.11499551049999999</v>
      </c>
      <c r="P15" s="116">
        <v>55</v>
      </c>
      <c r="Q15" s="5"/>
      <c r="R15" s="5" t="s">
        <v>33</v>
      </c>
      <c r="S15" s="6">
        <v>34</v>
      </c>
      <c r="T15" s="6">
        <v>14</v>
      </c>
      <c r="U15" s="5"/>
      <c r="V15" s="5" t="str">
        <f t="shared" si="1"/>
        <v>Tier 1 capital ratio14</v>
      </c>
      <c r="W15" s="120">
        <v>201412</v>
      </c>
      <c r="X15" s="120">
        <v>1</v>
      </c>
      <c r="Y15" s="120" t="s">
        <v>15</v>
      </c>
      <c r="Z15" s="121">
        <v>8</v>
      </c>
      <c r="AA15" s="120">
        <v>0.1289903963</v>
      </c>
      <c r="AB15" s="120">
        <v>14</v>
      </c>
      <c r="AC15" s="5"/>
      <c r="AD15" s="6"/>
      <c r="AE15" s="119">
        <v>14</v>
      </c>
      <c r="AF15" s="119">
        <v>3</v>
      </c>
      <c r="AG15" s="119" t="s">
        <v>18</v>
      </c>
      <c r="AH15" s="119">
        <v>2.18276736E-2</v>
      </c>
      <c r="AI15" s="119">
        <v>3.7115856500000002E-2</v>
      </c>
      <c r="AJ15" s="119">
        <v>3.9166480900000002E-2</v>
      </c>
      <c r="AK15" s="119">
        <v>2.7423759299999999E-2</v>
      </c>
      <c r="AL15" s="119">
        <v>1.6548805699999999E-2</v>
      </c>
      <c r="AM15" s="119">
        <v>1.5796207100000001E-2</v>
      </c>
      <c r="AN15" s="119">
        <v>1.5995066499999998E-2</v>
      </c>
      <c r="AO15" s="119">
        <v>2.79228867E-2</v>
      </c>
      <c r="AP15" s="119">
        <v>0.1075393553</v>
      </c>
      <c r="AQ15" s="119">
        <v>2.8487943700000001E-2</v>
      </c>
      <c r="AR15" s="119">
        <v>2.7464453100000001E-2</v>
      </c>
      <c r="AS15" s="119">
        <v>2.6124674699999999E-2</v>
      </c>
      <c r="AT15" s="119">
        <v>0.1273417697</v>
      </c>
      <c r="AU15" s="119">
        <v>0.1300681668</v>
      </c>
      <c r="AV15" s="119">
        <v>0.12719263989999999</v>
      </c>
      <c r="AW15" s="119">
        <v>0.1314801981</v>
      </c>
      <c r="AX15" s="119">
        <v>0.12863985729999999</v>
      </c>
      <c r="AY15" s="119">
        <v>0.12756256830000001</v>
      </c>
      <c r="AZ15" s="119">
        <v>0.13837823639999999</v>
      </c>
      <c r="BA15" s="119">
        <v>0.12576516679999999</v>
      </c>
      <c r="BB15" s="119">
        <v>0.13303403829999999</v>
      </c>
      <c r="BC15" s="119">
        <v>0.13264521430000001</v>
      </c>
      <c r="BD15" s="119">
        <v>0.13031436539999999</v>
      </c>
      <c r="BE15" s="119">
        <v>1.0743291300000001E-2</v>
      </c>
      <c r="BF15" s="119">
        <v>3.4965630999999999E-3</v>
      </c>
    </row>
    <row r="16" spans="1:58" x14ac:dyDescent="0.25">
      <c r="A16" s="5" t="str">
        <f t="shared" si="0"/>
        <v>Tier 1 capital ratio201306</v>
      </c>
      <c r="B16" s="116">
        <v>201306</v>
      </c>
      <c r="C16" s="116">
        <v>1</v>
      </c>
      <c r="D16" s="116" t="s">
        <v>15</v>
      </c>
      <c r="E16" s="116">
        <v>9.0834319900000002E-2</v>
      </c>
      <c r="F16" s="116">
        <v>0.1102114848</v>
      </c>
      <c r="G16" s="116">
        <v>0.1197276322</v>
      </c>
      <c r="H16" s="116">
        <v>0.12868330480000001</v>
      </c>
      <c r="I16" s="116">
        <v>0.1262000831</v>
      </c>
      <c r="J16" s="116">
        <v>0.1381975644</v>
      </c>
      <c r="K16" s="116">
        <v>0.17384618460000001</v>
      </c>
      <c r="L16" s="117">
        <v>1242294200000</v>
      </c>
      <c r="M16" s="117">
        <v>9843846300000</v>
      </c>
      <c r="N16" s="116">
        <v>0.12583893839999999</v>
      </c>
      <c r="O16" s="116">
        <v>0.1193603167</v>
      </c>
      <c r="P16" s="116">
        <v>55</v>
      </c>
      <c r="Q16" s="5"/>
      <c r="R16" s="5" t="s">
        <v>35</v>
      </c>
      <c r="S16" s="6">
        <v>35</v>
      </c>
      <c r="T16" s="6">
        <v>15</v>
      </c>
      <c r="U16" s="5"/>
      <c r="V16" s="5" t="str">
        <f t="shared" si="1"/>
        <v>Tier 1 capital ratio15</v>
      </c>
      <c r="W16" s="120">
        <v>201412</v>
      </c>
      <c r="X16" s="120">
        <v>1</v>
      </c>
      <c r="Y16" s="120" t="s">
        <v>15</v>
      </c>
      <c r="Z16" s="121" t="s">
        <v>38</v>
      </c>
      <c r="AA16" s="120">
        <v>0.119354027</v>
      </c>
      <c r="AB16" s="120">
        <v>15</v>
      </c>
      <c r="AC16" s="5"/>
      <c r="AD16" s="6"/>
      <c r="AE16" s="119">
        <v>20</v>
      </c>
      <c r="AF16" s="119">
        <v>1</v>
      </c>
      <c r="AG16" s="119" t="s">
        <v>18</v>
      </c>
      <c r="AH16" s="119">
        <v>0.69620990380000003</v>
      </c>
      <c r="AI16" s="119">
        <v>0.62686799709999996</v>
      </c>
      <c r="AJ16" s="119">
        <v>0.40876791070000001</v>
      </c>
      <c r="AK16" s="119">
        <v>0.4069960809</v>
      </c>
      <c r="AL16" s="119">
        <v>0.28578122610000001</v>
      </c>
      <c r="AM16" s="119">
        <v>0.38217786799999998</v>
      </c>
      <c r="AN16" s="119">
        <v>0.38859211850000003</v>
      </c>
      <c r="AO16" s="119">
        <v>0.3785112048</v>
      </c>
      <c r="AP16" s="119">
        <v>0.37991579730000002</v>
      </c>
      <c r="AQ16" s="119">
        <v>0.36650248569999999</v>
      </c>
      <c r="AR16" s="119">
        <v>0.3952777421</v>
      </c>
      <c r="AS16" s="119">
        <v>0.41507467999999997</v>
      </c>
      <c r="AT16" s="119">
        <v>0.40729466110000001</v>
      </c>
      <c r="AU16" s="119">
        <v>0.42387806039999998</v>
      </c>
      <c r="AV16" s="119">
        <v>0.42179767769999998</v>
      </c>
      <c r="AW16" s="119">
        <v>0.41320596479999999</v>
      </c>
      <c r="AX16" s="119">
        <v>0.41967683820000001</v>
      </c>
      <c r="AY16" s="119">
        <v>0.42147291920000002</v>
      </c>
      <c r="AZ16" s="119">
        <v>0.40594833809999997</v>
      </c>
      <c r="BA16" s="119">
        <v>0.39940782390000001</v>
      </c>
      <c r="BB16" s="119">
        <v>0.39893648700000001</v>
      </c>
      <c r="BC16" s="119">
        <v>0.41011847219999997</v>
      </c>
      <c r="BD16" s="119">
        <v>0.41094280329999999</v>
      </c>
      <c r="BE16" s="119">
        <v>0.4086098749</v>
      </c>
      <c r="BF16" s="119">
        <v>0.4061497349</v>
      </c>
    </row>
    <row r="17" spans="1:58" x14ac:dyDescent="0.25">
      <c r="A17" s="5" t="str">
        <f t="shared" si="0"/>
        <v>Tier 1 capital ratio201309</v>
      </c>
      <c r="B17" s="116">
        <v>201309</v>
      </c>
      <c r="C17" s="116">
        <v>1</v>
      </c>
      <c r="D17" s="116" t="s">
        <v>15</v>
      </c>
      <c r="E17" s="116">
        <v>8.8614103099999994E-2</v>
      </c>
      <c r="F17" s="116">
        <v>0.1111404711</v>
      </c>
      <c r="G17" s="116">
        <v>0.1228120746</v>
      </c>
      <c r="H17" s="116">
        <v>0.1298692897</v>
      </c>
      <c r="I17" s="116">
        <v>0.12905467979999999</v>
      </c>
      <c r="J17" s="116">
        <v>0.1394186369</v>
      </c>
      <c r="K17" s="116">
        <v>0.1782933092</v>
      </c>
      <c r="L17" s="117">
        <v>1242930700000</v>
      </c>
      <c r="M17" s="117">
        <v>9631039700000</v>
      </c>
      <c r="N17" s="116">
        <v>0.1306367611</v>
      </c>
      <c r="O17" s="116">
        <v>0.1186774169</v>
      </c>
      <c r="P17" s="116">
        <v>55</v>
      </c>
      <c r="Q17" s="5"/>
      <c r="R17" s="5" t="s">
        <v>36</v>
      </c>
      <c r="S17" s="6">
        <v>36</v>
      </c>
      <c r="T17" s="6">
        <v>16</v>
      </c>
      <c r="U17" s="5"/>
      <c r="V17" s="5" t="str">
        <f t="shared" si="1"/>
        <v>Tier 1 capital ratio16</v>
      </c>
      <c r="W17" s="120">
        <v>201412</v>
      </c>
      <c r="X17" s="120">
        <v>1</v>
      </c>
      <c r="Y17" s="120" t="s">
        <v>15</v>
      </c>
      <c r="Z17" s="121">
        <v>6</v>
      </c>
      <c r="AA17" s="120">
        <v>0.1169987546</v>
      </c>
      <c r="AB17" s="120">
        <v>16</v>
      </c>
      <c r="AC17" s="5"/>
      <c r="AD17" s="6"/>
      <c r="AE17" s="119">
        <v>20</v>
      </c>
      <c r="AF17" s="119">
        <v>2</v>
      </c>
      <c r="AG17" s="119" t="s">
        <v>18</v>
      </c>
      <c r="AH17" s="119">
        <v>0.21267172240000001</v>
      </c>
      <c r="AI17" s="119">
        <v>0.2842366073</v>
      </c>
      <c r="AJ17" s="119">
        <v>0.49001225139999999</v>
      </c>
      <c r="AK17" s="119">
        <v>0.480397872</v>
      </c>
      <c r="AL17" s="119">
        <v>0.58901876720000002</v>
      </c>
      <c r="AM17" s="119">
        <v>0.49383758350000001</v>
      </c>
      <c r="AN17" s="119">
        <v>0.48792303850000002</v>
      </c>
      <c r="AO17" s="119">
        <v>0.46396110629999998</v>
      </c>
      <c r="AP17" s="119">
        <v>0.50068433999999995</v>
      </c>
      <c r="AQ17" s="119">
        <v>0.51029156850000001</v>
      </c>
      <c r="AR17" s="119">
        <v>0.47616450459999998</v>
      </c>
      <c r="AS17" s="119">
        <v>0.4539314263</v>
      </c>
      <c r="AT17" s="119">
        <v>0.41549562379999999</v>
      </c>
      <c r="AU17" s="119">
        <v>0.40099441969999999</v>
      </c>
      <c r="AV17" s="119">
        <v>0.40556013149999998</v>
      </c>
      <c r="AW17" s="119">
        <v>0.39163512960000002</v>
      </c>
      <c r="AX17" s="119">
        <v>0.36900565619999998</v>
      </c>
      <c r="AY17" s="119">
        <v>0.36838839020000003</v>
      </c>
      <c r="AZ17" s="119">
        <v>0.38017127560000002</v>
      </c>
      <c r="BA17" s="119">
        <v>0.38810076999999998</v>
      </c>
      <c r="BB17" s="119">
        <v>0.32567381379999999</v>
      </c>
      <c r="BC17" s="119">
        <v>0.31854237190000001</v>
      </c>
      <c r="BD17" s="119">
        <v>0.31813232730000002</v>
      </c>
      <c r="BE17" s="119">
        <v>0.37849873909999998</v>
      </c>
      <c r="BF17" s="119">
        <v>0.38122740649999998</v>
      </c>
    </row>
    <row r="18" spans="1:58" x14ac:dyDescent="0.25">
      <c r="A18" s="5" t="str">
        <f t="shared" si="0"/>
        <v>Tier 1 capital ratio201312</v>
      </c>
      <c r="B18" s="116">
        <v>201312</v>
      </c>
      <c r="C18" s="116">
        <v>1</v>
      </c>
      <c r="D18" s="116" t="s">
        <v>15</v>
      </c>
      <c r="E18" s="116">
        <v>9.9886329900000001E-2</v>
      </c>
      <c r="F18" s="116">
        <v>0.1136432287</v>
      </c>
      <c r="G18" s="116">
        <v>0.1275463567</v>
      </c>
      <c r="H18" s="116">
        <v>0.13438436179999999</v>
      </c>
      <c r="I18" s="116">
        <v>0.13052782430000001</v>
      </c>
      <c r="J18" s="116">
        <v>0.14820042420000001</v>
      </c>
      <c r="K18" s="116">
        <v>0.1853938248</v>
      </c>
      <c r="L18" s="117">
        <v>1229018200000</v>
      </c>
      <c r="M18" s="117">
        <v>9415756700000</v>
      </c>
      <c r="N18" s="116">
        <v>0.13103958099999999</v>
      </c>
      <c r="O18" s="116">
        <v>0.12299331669999999</v>
      </c>
      <c r="P18" s="116">
        <v>55</v>
      </c>
      <c r="Q18" s="5"/>
      <c r="R18" s="5" t="s">
        <v>37</v>
      </c>
      <c r="S18" s="6">
        <v>45</v>
      </c>
      <c r="T18" s="6">
        <v>17</v>
      </c>
      <c r="U18" s="5"/>
      <c r="V18" s="5" t="str">
        <f t="shared" si="1"/>
        <v>Tier 1 capital ratio17</v>
      </c>
      <c r="W18" s="120">
        <v>201412</v>
      </c>
      <c r="X18" s="120">
        <v>1</v>
      </c>
      <c r="Y18" s="120" t="s">
        <v>15</v>
      </c>
      <c r="Z18" s="121" t="s">
        <v>29</v>
      </c>
      <c r="AA18" s="120">
        <v>0.11688243280000001</v>
      </c>
      <c r="AB18" s="120">
        <v>17</v>
      </c>
      <c r="AC18" s="5"/>
      <c r="AD18" s="6"/>
      <c r="AE18" s="119">
        <v>20</v>
      </c>
      <c r="AF18" s="119">
        <v>3</v>
      </c>
      <c r="AG18" s="119" t="s">
        <v>18</v>
      </c>
      <c r="AH18" s="119">
        <v>9.1118373799999999E-2</v>
      </c>
      <c r="AI18" s="119">
        <v>8.8895395599999996E-2</v>
      </c>
      <c r="AJ18" s="119">
        <v>0.1012198379</v>
      </c>
      <c r="AK18" s="119">
        <v>0.1126060471</v>
      </c>
      <c r="AL18" s="119">
        <v>0.1252000067</v>
      </c>
      <c r="AM18" s="119">
        <v>0.1239845485</v>
      </c>
      <c r="AN18" s="119">
        <v>0.123484843</v>
      </c>
      <c r="AO18" s="119">
        <v>0.15752768889999999</v>
      </c>
      <c r="AP18" s="119">
        <v>0.1193998627</v>
      </c>
      <c r="AQ18" s="119">
        <v>0.12320594579999999</v>
      </c>
      <c r="AR18" s="119">
        <v>0.12855775329999999</v>
      </c>
      <c r="AS18" s="119">
        <v>0.1309938937</v>
      </c>
      <c r="AT18" s="119">
        <v>0.1772097151</v>
      </c>
      <c r="AU18" s="119">
        <v>0.1751275199</v>
      </c>
      <c r="AV18" s="119">
        <v>0.17264219080000001</v>
      </c>
      <c r="AW18" s="119">
        <v>0.19515890559999999</v>
      </c>
      <c r="AX18" s="119">
        <v>0.21131750560000001</v>
      </c>
      <c r="AY18" s="119">
        <v>0.21013869060000001</v>
      </c>
      <c r="AZ18" s="119">
        <v>0.2138803863</v>
      </c>
      <c r="BA18" s="119">
        <v>0.2124914061</v>
      </c>
      <c r="BB18" s="119">
        <v>0.2753896992</v>
      </c>
      <c r="BC18" s="119">
        <v>0.27133915590000002</v>
      </c>
      <c r="BD18" s="119">
        <v>0.27092486939999999</v>
      </c>
      <c r="BE18" s="119">
        <v>0.21289138599999999</v>
      </c>
      <c r="BF18" s="119">
        <v>0.21262285859999999</v>
      </c>
    </row>
    <row r="19" spans="1:58" x14ac:dyDescent="0.25">
      <c r="A19" s="5" t="str">
        <f t="shared" si="0"/>
        <v>Tier 1 capital ratio201403</v>
      </c>
      <c r="B19" s="116">
        <v>201403</v>
      </c>
      <c r="C19" s="116">
        <v>1</v>
      </c>
      <c r="D19" s="116" t="s">
        <v>15</v>
      </c>
      <c r="E19" s="116">
        <v>0.10101946270000001</v>
      </c>
      <c r="F19" s="116">
        <v>0.1120077007</v>
      </c>
      <c r="G19" s="116">
        <v>0.122883826</v>
      </c>
      <c r="H19" s="116">
        <v>0.13203433470000001</v>
      </c>
      <c r="I19" s="116">
        <v>0.12355115749999999</v>
      </c>
      <c r="J19" s="116">
        <v>0.15097942219999999</v>
      </c>
      <c r="K19" s="116">
        <v>0.1941354351</v>
      </c>
      <c r="L19" s="117">
        <v>1216230400000</v>
      </c>
      <c r="M19" s="117">
        <v>9843942100000</v>
      </c>
      <c r="N19" s="116">
        <v>0.11920598390000001</v>
      </c>
      <c r="O19" s="116">
        <v>0.1233555855</v>
      </c>
      <c r="P19" s="116">
        <v>55</v>
      </c>
      <c r="Q19" s="5"/>
      <c r="R19" s="5" t="s">
        <v>39</v>
      </c>
      <c r="S19" s="6">
        <v>46</v>
      </c>
      <c r="T19" s="6">
        <v>18</v>
      </c>
      <c r="U19" s="5"/>
      <c r="V19" s="5" t="str">
        <f t="shared" si="1"/>
        <v>Tier 1 capital ratio18</v>
      </c>
      <c r="W19" s="120">
        <v>201412</v>
      </c>
      <c r="X19" s="120">
        <v>1</v>
      </c>
      <c r="Y19" s="120" t="s">
        <v>15</v>
      </c>
      <c r="Z19" s="121">
        <v>10</v>
      </c>
      <c r="AA19" s="120">
        <v>0.1118064193</v>
      </c>
      <c r="AB19" s="120">
        <v>18</v>
      </c>
      <c r="AC19" s="5"/>
      <c r="AD19" s="6"/>
      <c r="AE19" s="119">
        <v>21</v>
      </c>
      <c r="AF19" s="119">
        <v>1</v>
      </c>
      <c r="AG19" s="119" t="s">
        <v>18</v>
      </c>
      <c r="AH19" s="119">
        <v>4.0842646999999996E-3</v>
      </c>
      <c r="AI19" s="119">
        <v>7.1868215099999994E-2</v>
      </c>
      <c r="AJ19" s="119">
        <v>0</v>
      </c>
      <c r="AK19" s="119">
        <v>1.64680512E-2</v>
      </c>
      <c r="AL19" s="119">
        <v>9.3871964000000006E-3</v>
      </c>
      <c r="AM19" s="119">
        <v>9.3737472899999993E-2</v>
      </c>
      <c r="AN19" s="119">
        <v>8.7731084599999995E-2</v>
      </c>
      <c r="AO19" s="119">
        <v>9.6823837400000001E-2</v>
      </c>
      <c r="AP19" s="119">
        <v>9.7247219100000004E-2</v>
      </c>
      <c r="AQ19" s="119">
        <v>0.2127850647</v>
      </c>
      <c r="AR19" s="119">
        <v>7.0249182899999998E-2</v>
      </c>
      <c r="AS19" s="119">
        <v>2.8336647900000001E-2</v>
      </c>
      <c r="AT19" s="119">
        <v>2.62682305E-2</v>
      </c>
      <c r="AU19" s="119">
        <v>0.1399973766</v>
      </c>
      <c r="AV19" s="119">
        <v>4.8593456799999997E-2</v>
      </c>
      <c r="AW19" s="119">
        <v>5.5897381400000001E-2</v>
      </c>
      <c r="AX19" s="119">
        <v>5.5313672100000003E-2</v>
      </c>
      <c r="AY19" s="119">
        <v>0.1376342183</v>
      </c>
      <c r="AZ19" s="119">
        <v>0.11615610780000001</v>
      </c>
      <c r="BA19" s="119">
        <v>4.3608183199999997E-2</v>
      </c>
      <c r="BB19" s="119">
        <v>4.39585589E-2</v>
      </c>
      <c r="BC19" s="119">
        <v>0.14468306659999999</v>
      </c>
      <c r="BD19" s="119">
        <v>0.1923391505</v>
      </c>
      <c r="BE19" s="119">
        <v>0.1940386275</v>
      </c>
      <c r="BF19" s="119">
        <v>0.14910267960000001</v>
      </c>
    </row>
    <row r="20" spans="1:58" x14ac:dyDescent="0.25">
      <c r="A20" s="5" t="str">
        <f t="shared" si="0"/>
        <v>Tier 1 capital ratio201406</v>
      </c>
      <c r="B20" s="116">
        <v>201406</v>
      </c>
      <c r="C20" s="116">
        <v>1</v>
      </c>
      <c r="D20" s="116" t="s">
        <v>15</v>
      </c>
      <c r="E20" s="116">
        <v>0.1073772284</v>
      </c>
      <c r="F20" s="116">
        <v>0.11665282709999999</v>
      </c>
      <c r="G20" s="116">
        <v>0.13282180569999999</v>
      </c>
      <c r="H20" s="116">
        <v>0.13781610020000001</v>
      </c>
      <c r="I20" s="116">
        <v>0.1291246593</v>
      </c>
      <c r="J20" s="116">
        <v>0.15258423439999999</v>
      </c>
      <c r="K20" s="116">
        <v>0.19986537400000001</v>
      </c>
      <c r="L20" s="117">
        <v>1260633300000</v>
      </c>
      <c r="M20" s="117">
        <v>9762916400000</v>
      </c>
      <c r="N20" s="116">
        <v>0.12192605519999999</v>
      </c>
      <c r="O20" s="116">
        <v>0.13436100400000001</v>
      </c>
      <c r="P20" s="116">
        <v>55</v>
      </c>
      <c r="Q20" s="5"/>
      <c r="R20" s="5"/>
      <c r="S20" s="6"/>
      <c r="T20" s="6"/>
      <c r="U20" s="5"/>
      <c r="V20" s="5" t="str">
        <f t="shared" si="1"/>
        <v>Tier 1 capital ratio19</v>
      </c>
      <c r="W20" s="120">
        <v>201412</v>
      </c>
      <c r="X20" s="120">
        <v>1</v>
      </c>
      <c r="Y20" s="120" t="s">
        <v>15</v>
      </c>
      <c r="Z20" s="121">
        <v>9</v>
      </c>
      <c r="AA20" s="120">
        <v>0.10926377650000001</v>
      </c>
      <c r="AB20" s="120">
        <v>19</v>
      </c>
      <c r="AC20" s="5"/>
      <c r="AD20" s="6"/>
      <c r="AE20" s="119">
        <v>21</v>
      </c>
      <c r="AF20" s="119">
        <v>2</v>
      </c>
      <c r="AG20" s="119" t="s">
        <v>18</v>
      </c>
      <c r="AH20" s="119">
        <v>0.48229056580000002</v>
      </c>
      <c r="AI20" s="119">
        <v>0.21663176989999999</v>
      </c>
      <c r="AJ20" s="119">
        <v>0.19540903300000001</v>
      </c>
      <c r="AK20" s="119">
        <v>0.1662231069</v>
      </c>
      <c r="AL20" s="119">
        <v>0.19344097739999999</v>
      </c>
      <c r="AM20" s="119">
        <v>0.52742472299999998</v>
      </c>
      <c r="AN20" s="119">
        <v>0.47249238970000002</v>
      </c>
      <c r="AO20" s="119">
        <v>0.4978123492</v>
      </c>
      <c r="AP20" s="119">
        <v>0.48383352210000002</v>
      </c>
      <c r="AQ20" s="119">
        <v>0.4268387381</v>
      </c>
      <c r="AR20" s="119">
        <v>0.5156681085</v>
      </c>
      <c r="AS20" s="119">
        <v>0.5387146733</v>
      </c>
      <c r="AT20" s="119">
        <v>0.52396079900000003</v>
      </c>
      <c r="AU20" s="119">
        <v>0.42843830900000002</v>
      </c>
      <c r="AV20" s="119">
        <v>0.58487184010000004</v>
      </c>
      <c r="AW20" s="119">
        <v>0.62132617290000003</v>
      </c>
      <c r="AX20" s="119">
        <v>0.60164380989999999</v>
      </c>
      <c r="AY20" s="119">
        <v>0.62132855460000003</v>
      </c>
      <c r="AZ20" s="119">
        <v>0.61764738289999999</v>
      </c>
      <c r="BA20" s="119">
        <v>0.65529963520000001</v>
      </c>
      <c r="BB20" s="119">
        <v>0.57439276890000002</v>
      </c>
      <c r="BC20" s="119">
        <v>0.68426432920000002</v>
      </c>
      <c r="BD20" s="119">
        <v>0.56997510480000002</v>
      </c>
      <c r="BE20" s="119">
        <v>0.56432341289999999</v>
      </c>
      <c r="BF20" s="119">
        <v>0.57708692289999997</v>
      </c>
    </row>
    <row r="21" spans="1:58" x14ac:dyDescent="0.25">
      <c r="A21" s="5" t="str">
        <f t="shared" si="0"/>
        <v>Tier 1 capital ratio201409</v>
      </c>
      <c r="B21" s="116">
        <v>201409</v>
      </c>
      <c r="C21" s="116">
        <v>1</v>
      </c>
      <c r="D21" s="116" t="s">
        <v>15</v>
      </c>
      <c r="E21" s="116">
        <v>0.106193255</v>
      </c>
      <c r="F21" s="116">
        <v>0.11824549769999999</v>
      </c>
      <c r="G21" s="116">
        <v>0.13500721039999999</v>
      </c>
      <c r="H21" s="116">
        <v>0.1403632158</v>
      </c>
      <c r="I21" s="116">
        <v>0.13234485030000001</v>
      </c>
      <c r="J21" s="116">
        <v>0.1571236573</v>
      </c>
      <c r="K21" s="116">
        <v>0.2070396739</v>
      </c>
      <c r="L21" s="117">
        <v>1303474400000</v>
      </c>
      <c r="M21" s="117">
        <v>9849075300000</v>
      </c>
      <c r="N21" s="116">
        <v>0.12881131060000001</v>
      </c>
      <c r="O21" s="116">
        <v>0.13676389289999999</v>
      </c>
      <c r="P21" s="116">
        <v>55</v>
      </c>
      <c r="Q21" s="5"/>
      <c r="R21" s="5"/>
      <c r="S21" s="6"/>
      <c r="T21" s="6"/>
      <c r="U21" s="5"/>
      <c r="V21" s="5" t="str">
        <f t="shared" si="1"/>
        <v>Tier 1 capital ratio20</v>
      </c>
      <c r="W21" s="120">
        <v>201412</v>
      </c>
      <c r="X21" s="120">
        <v>1</v>
      </c>
      <c r="Y21" s="120" t="s">
        <v>15</v>
      </c>
      <c r="Z21" s="121">
        <v>11</v>
      </c>
      <c r="AA21" s="120">
        <v>0.10236523209999999</v>
      </c>
      <c r="AB21" s="120">
        <v>20</v>
      </c>
      <c r="AC21" s="5"/>
      <c r="AD21" s="6"/>
      <c r="AE21" s="119">
        <v>21</v>
      </c>
      <c r="AF21" s="119">
        <v>3</v>
      </c>
      <c r="AG21" s="119" t="s">
        <v>18</v>
      </c>
      <c r="AH21" s="119">
        <v>0.51362516940000003</v>
      </c>
      <c r="AI21" s="119">
        <v>0.71150001500000004</v>
      </c>
      <c r="AJ21" s="119">
        <v>0.80459096699999999</v>
      </c>
      <c r="AK21" s="119">
        <v>0.81730884189999997</v>
      </c>
      <c r="AL21" s="119">
        <v>0.79717182630000005</v>
      </c>
      <c r="AM21" s="119">
        <v>0.37883780410000001</v>
      </c>
      <c r="AN21" s="119">
        <v>0.43977652569999998</v>
      </c>
      <c r="AO21" s="119">
        <v>0.40536381339999999</v>
      </c>
      <c r="AP21" s="119">
        <v>0.41891925870000002</v>
      </c>
      <c r="AQ21" s="119">
        <v>0.36037619729999998</v>
      </c>
      <c r="AR21" s="119">
        <v>0.41408270850000001</v>
      </c>
      <c r="AS21" s="119">
        <v>0.43294867889999999</v>
      </c>
      <c r="AT21" s="119">
        <v>0.44977097049999998</v>
      </c>
      <c r="AU21" s="119">
        <v>0.43156431439999998</v>
      </c>
      <c r="AV21" s="119">
        <v>0.36653470310000003</v>
      </c>
      <c r="AW21" s="119">
        <v>0.32277644570000003</v>
      </c>
      <c r="AX21" s="119">
        <v>0.34304251800000002</v>
      </c>
      <c r="AY21" s="119">
        <v>0.2410372271</v>
      </c>
      <c r="AZ21" s="119">
        <v>0.2661965094</v>
      </c>
      <c r="BA21" s="119">
        <v>0.30109218160000001</v>
      </c>
      <c r="BB21" s="119">
        <v>0.38164867219999998</v>
      </c>
      <c r="BC21" s="119">
        <v>0.17105260420000001</v>
      </c>
      <c r="BD21" s="119">
        <v>0.23768574470000001</v>
      </c>
      <c r="BE21" s="119">
        <v>0.24163795960000001</v>
      </c>
      <c r="BF21" s="119">
        <v>0.27381039750000002</v>
      </c>
    </row>
    <row r="22" spans="1:58" x14ac:dyDescent="0.25">
      <c r="A22" s="5" t="str">
        <f t="shared" si="0"/>
        <v>Tier 1 capital ratio201412</v>
      </c>
      <c r="B22" s="116">
        <v>201412</v>
      </c>
      <c r="C22" s="116">
        <v>1</v>
      </c>
      <c r="D22" s="116" t="s">
        <v>15</v>
      </c>
      <c r="E22" s="116">
        <v>9.58621167E-2</v>
      </c>
      <c r="F22" s="116">
        <v>0.1169987546</v>
      </c>
      <c r="G22" s="116">
        <v>0.1348528779</v>
      </c>
      <c r="H22" s="116">
        <v>0.1395122728</v>
      </c>
      <c r="I22" s="116">
        <v>0.13285670520000001</v>
      </c>
      <c r="J22" s="116">
        <v>0.15987738539999999</v>
      </c>
      <c r="K22" s="116">
        <v>0.22091835600000001</v>
      </c>
      <c r="L22" s="117">
        <v>1293850000000</v>
      </c>
      <c r="M22" s="117">
        <v>9738688300000</v>
      </c>
      <c r="N22" s="116">
        <v>0.1326802379</v>
      </c>
      <c r="O22" s="116">
        <v>0.13770150789999999</v>
      </c>
      <c r="P22" s="116">
        <v>55</v>
      </c>
      <c r="Q22" s="5"/>
      <c r="R22" s="5"/>
      <c r="S22" s="6"/>
      <c r="T22" s="6"/>
      <c r="U22" s="5"/>
      <c r="V22" s="5" t="str">
        <f t="shared" si="1"/>
        <v>Tier 1 capital ratio99</v>
      </c>
      <c r="W22" s="120">
        <v>201412</v>
      </c>
      <c r="X22" s="120">
        <v>1</v>
      </c>
      <c r="Y22" s="120" t="s">
        <v>15</v>
      </c>
      <c r="Z22" s="121" t="s">
        <v>40</v>
      </c>
      <c r="AA22" s="120">
        <v>0.1348528779</v>
      </c>
      <c r="AB22" s="120">
        <v>99</v>
      </c>
      <c r="AC22" s="5"/>
      <c r="AD22" s="6"/>
      <c r="AE22" s="119">
        <v>22</v>
      </c>
      <c r="AF22" s="119">
        <v>1</v>
      </c>
      <c r="AG22" s="119" t="s">
        <v>18</v>
      </c>
      <c r="AH22" s="119">
        <v>7.6436051699999993E-2</v>
      </c>
      <c r="AI22" s="119">
        <v>0.22814239</v>
      </c>
      <c r="AJ22" s="119">
        <v>0.16234765379999999</v>
      </c>
      <c r="AK22" s="119">
        <v>0.14358474969999999</v>
      </c>
      <c r="AL22" s="119">
        <v>0.1356763124</v>
      </c>
      <c r="AM22" s="119">
        <v>9.0895088200000002E-2</v>
      </c>
      <c r="AN22" s="119">
        <v>8.3356285000000002E-2</v>
      </c>
      <c r="AO22" s="119">
        <v>8.2277066800000007E-2</v>
      </c>
      <c r="AP22" s="119">
        <v>4.7424991899999998E-2</v>
      </c>
      <c r="AQ22" s="119">
        <v>0.21726522810000001</v>
      </c>
      <c r="AR22" s="119">
        <v>0.1346851157</v>
      </c>
      <c r="AS22" s="119">
        <v>8.9191312699999997E-2</v>
      </c>
      <c r="AT22" s="119">
        <v>2.72494325E-2</v>
      </c>
      <c r="AU22" s="119">
        <v>9.5177961300000002E-2</v>
      </c>
      <c r="AV22" s="119">
        <v>2.8882189700000001E-2</v>
      </c>
      <c r="AW22" s="119">
        <v>2.65820547E-2</v>
      </c>
      <c r="AX22" s="119">
        <v>1.43328945E-2</v>
      </c>
      <c r="AY22" s="119">
        <v>0.18440145620000001</v>
      </c>
      <c r="AZ22" s="119">
        <v>0.1191873535</v>
      </c>
      <c r="BA22" s="119">
        <v>3.8115330400000001E-2</v>
      </c>
      <c r="BB22" s="119">
        <v>4.3665115300000001E-2</v>
      </c>
      <c r="BC22" s="119">
        <v>7.5932644100000002E-2</v>
      </c>
      <c r="BD22" s="119">
        <v>4.6844563800000003E-2</v>
      </c>
      <c r="BE22" s="119">
        <v>3.7238808999999998E-2</v>
      </c>
      <c r="BF22" s="119">
        <v>2.4573528300000001E-2</v>
      </c>
    </row>
    <row r="23" spans="1:58" x14ac:dyDescent="0.25">
      <c r="A23" s="5" t="str">
        <f t="shared" si="0"/>
        <v>Total capital ratio200912</v>
      </c>
      <c r="B23" s="116">
        <v>200912</v>
      </c>
      <c r="C23" s="116">
        <v>2</v>
      </c>
      <c r="D23" s="116" t="s">
        <v>16</v>
      </c>
      <c r="E23" s="116">
        <v>0.1014257657</v>
      </c>
      <c r="F23" s="116">
        <v>0.11537015640000001</v>
      </c>
      <c r="G23" s="116">
        <v>0.12504956819999999</v>
      </c>
      <c r="H23" s="116">
        <v>0.12910760979999999</v>
      </c>
      <c r="I23" s="116">
        <v>0.12974355770000001</v>
      </c>
      <c r="J23" s="116">
        <v>0.14013415470000001</v>
      </c>
      <c r="K23" s="116">
        <v>0.177816733</v>
      </c>
      <c r="L23" s="117">
        <v>1250618900000</v>
      </c>
      <c r="M23" s="117">
        <v>9639159700000</v>
      </c>
      <c r="N23" s="116">
        <v>0.12808798539999999</v>
      </c>
      <c r="O23" s="116">
        <v>0.12441670740000001</v>
      </c>
      <c r="P23" s="116">
        <v>49</v>
      </c>
      <c r="Q23" s="5"/>
      <c r="R23" s="5"/>
      <c r="S23" s="6"/>
      <c r="T23" s="6"/>
      <c r="U23" s="5"/>
      <c r="V23" s="5" t="str">
        <f t="shared" si="1"/>
        <v>Total capital ratio1</v>
      </c>
      <c r="W23" s="120">
        <v>201412</v>
      </c>
      <c r="X23" s="120">
        <v>2</v>
      </c>
      <c r="Y23" s="120" t="s">
        <v>16</v>
      </c>
      <c r="Z23" s="121" t="s">
        <v>34</v>
      </c>
      <c r="AA23" s="120">
        <v>0.23847943029999999</v>
      </c>
      <c r="AB23" s="120">
        <v>1</v>
      </c>
      <c r="AC23" s="5"/>
      <c r="AD23" s="6"/>
      <c r="AE23" s="119">
        <v>22</v>
      </c>
      <c r="AF23" s="119">
        <v>2</v>
      </c>
      <c r="AG23" s="119" t="s">
        <v>18</v>
      </c>
      <c r="AH23" s="119">
        <v>0.18205209180000001</v>
      </c>
      <c r="AI23" s="119">
        <v>0.25452540350000002</v>
      </c>
      <c r="AJ23" s="119">
        <v>0.25031939800000003</v>
      </c>
      <c r="AK23" s="119">
        <v>0.25382991230000002</v>
      </c>
      <c r="AL23" s="119">
        <v>0.23374082439999999</v>
      </c>
      <c r="AM23" s="119">
        <v>0.4189602395</v>
      </c>
      <c r="AN23" s="119">
        <v>0.45638193630000001</v>
      </c>
      <c r="AO23" s="119">
        <v>0.34724798429999998</v>
      </c>
      <c r="AP23" s="119">
        <v>0.38200954720000002</v>
      </c>
      <c r="AQ23" s="119">
        <v>0.43303124189999997</v>
      </c>
      <c r="AR23" s="119">
        <v>0.39264088850000001</v>
      </c>
      <c r="AS23" s="119">
        <v>0.3183181726</v>
      </c>
      <c r="AT23" s="119">
        <v>0.34500537710000001</v>
      </c>
      <c r="AU23" s="119">
        <v>0.28207067279999998</v>
      </c>
      <c r="AV23" s="119">
        <v>0.27587114610000002</v>
      </c>
      <c r="AW23" s="119">
        <v>0.2596038866</v>
      </c>
      <c r="AX23" s="119">
        <v>0.23931773319999999</v>
      </c>
      <c r="AY23" s="119">
        <v>0.206593422</v>
      </c>
      <c r="AZ23" s="119">
        <v>0.19377219100000001</v>
      </c>
      <c r="BA23" s="119">
        <v>0.26509744699999999</v>
      </c>
      <c r="BB23" s="119">
        <v>0.20317537929999999</v>
      </c>
      <c r="BC23" s="119">
        <v>0.25428927289999997</v>
      </c>
      <c r="BD23" s="119">
        <v>0.18979608649999999</v>
      </c>
      <c r="BE23" s="119">
        <v>0.23246969880000001</v>
      </c>
      <c r="BF23" s="119">
        <v>0.1270531651</v>
      </c>
    </row>
    <row r="24" spans="1:58" x14ac:dyDescent="0.25">
      <c r="A24" s="5" t="str">
        <f t="shared" si="0"/>
        <v>Total capital ratio201003</v>
      </c>
      <c r="B24" s="116">
        <v>201003</v>
      </c>
      <c r="C24" s="116">
        <v>2</v>
      </c>
      <c r="D24" s="116" t="s">
        <v>16</v>
      </c>
      <c r="E24" s="116">
        <v>9.8049803599999999E-2</v>
      </c>
      <c r="F24" s="116">
        <v>0.1124368811</v>
      </c>
      <c r="G24" s="116">
        <v>0.12587791300000001</v>
      </c>
      <c r="H24" s="116">
        <v>0.1288347514</v>
      </c>
      <c r="I24" s="116">
        <v>0.128947488</v>
      </c>
      <c r="J24" s="116">
        <v>0.13941827979999999</v>
      </c>
      <c r="K24" s="116">
        <v>0.17876408469999999</v>
      </c>
      <c r="L24" s="117">
        <v>1307126400000</v>
      </c>
      <c r="M24" s="117">
        <v>10136889000000</v>
      </c>
      <c r="N24" s="116">
        <v>0.1255016645</v>
      </c>
      <c r="O24" s="116">
        <v>0.12587791300000001</v>
      </c>
      <c r="P24" s="116">
        <v>49</v>
      </c>
      <c r="Q24" s="5"/>
      <c r="R24" s="5"/>
      <c r="S24" s="6"/>
      <c r="T24" s="6"/>
      <c r="U24" s="5"/>
      <c r="V24" s="5" t="str">
        <f t="shared" si="1"/>
        <v>Total capital ratio2</v>
      </c>
      <c r="W24" s="120">
        <v>201412</v>
      </c>
      <c r="X24" s="120">
        <v>2</v>
      </c>
      <c r="Y24" s="120" t="s">
        <v>16</v>
      </c>
      <c r="Z24" s="121">
        <v>7</v>
      </c>
      <c r="AA24" s="120">
        <v>0.19743303170000001</v>
      </c>
      <c r="AB24" s="120">
        <v>2</v>
      </c>
      <c r="AC24" s="5"/>
      <c r="AD24" s="6"/>
      <c r="AE24" s="119">
        <v>22</v>
      </c>
      <c r="AF24" s="119">
        <v>3</v>
      </c>
      <c r="AG24" s="119" t="s">
        <v>18</v>
      </c>
      <c r="AH24" s="119">
        <v>0.74151185649999996</v>
      </c>
      <c r="AI24" s="119">
        <v>0.51733220639999999</v>
      </c>
      <c r="AJ24" s="119">
        <v>0.58733294820000004</v>
      </c>
      <c r="AK24" s="119">
        <v>0.60258533800000003</v>
      </c>
      <c r="AL24" s="119">
        <v>0.63058286320000001</v>
      </c>
      <c r="AM24" s="119">
        <v>0.49014467229999997</v>
      </c>
      <c r="AN24" s="119">
        <v>0.46026177870000001</v>
      </c>
      <c r="AO24" s="119">
        <v>0.57047494889999995</v>
      </c>
      <c r="AP24" s="119">
        <v>0.57056546090000004</v>
      </c>
      <c r="AQ24" s="119">
        <v>0.34970352999999998</v>
      </c>
      <c r="AR24" s="119">
        <v>0.47267399580000002</v>
      </c>
      <c r="AS24" s="119">
        <v>0.59249051470000003</v>
      </c>
      <c r="AT24" s="119">
        <v>0.62774519039999999</v>
      </c>
      <c r="AU24" s="119">
        <v>0.62275136580000001</v>
      </c>
      <c r="AV24" s="119">
        <v>0.69524666420000003</v>
      </c>
      <c r="AW24" s="119">
        <v>0.71381405860000002</v>
      </c>
      <c r="AX24" s="119">
        <v>0.74634937229999998</v>
      </c>
      <c r="AY24" s="119">
        <v>0.60900512179999999</v>
      </c>
      <c r="AZ24" s="119">
        <v>0.68704045550000004</v>
      </c>
      <c r="BA24" s="119">
        <v>0.69678722270000004</v>
      </c>
      <c r="BB24" s="119">
        <v>0.75315950539999998</v>
      </c>
      <c r="BC24" s="119">
        <v>0.66977808299999997</v>
      </c>
      <c r="BD24" s="119">
        <v>0.76335934959999996</v>
      </c>
      <c r="BE24" s="119">
        <v>0.73029149230000001</v>
      </c>
      <c r="BF24" s="119">
        <v>0.8483733067</v>
      </c>
    </row>
    <row r="25" spans="1:58" x14ac:dyDescent="0.25">
      <c r="A25" s="5" t="str">
        <f t="shared" si="0"/>
        <v>Total capital ratio201006</v>
      </c>
      <c r="B25" s="116">
        <v>201006</v>
      </c>
      <c r="C25" s="116">
        <v>2</v>
      </c>
      <c r="D25" s="116" t="s">
        <v>16</v>
      </c>
      <c r="E25" s="116">
        <v>9.6552302800000003E-2</v>
      </c>
      <c r="F25" s="116">
        <v>0.1138680956</v>
      </c>
      <c r="G25" s="116">
        <v>0.1219909225</v>
      </c>
      <c r="H25" s="116">
        <v>0.12638712439999999</v>
      </c>
      <c r="I25" s="116">
        <v>0.12887089879999999</v>
      </c>
      <c r="J25" s="116">
        <v>0.13997889690000001</v>
      </c>
      <c r="K25" s="116">
        <v>0.17170147129999999</v>
      </c>
      <c r="L25" s="117">
        <v>1331689800000</v>
      </c>
      <c r="M25" s="117">
        <v>10333518000000</v>
      </c>
      <c r="N25" s="116">
        <v>0.12666816719999999</v>
      </c>
      <c r="O25" s="116">
        <v>0.1199891433</v>
      </c>
      <c r="P25" s="116">
        <v>50</v>
      </c>
      <c r="Q25" s="5"/>
      <c r="R25" s="5"/>
      <c r="S25" s="6"/>
      <c r="T25" s="6"/>
      <c r="U25" s="5"/>
      <c r="V25" s="5" t="str">
        <f t="shared" si="1"/>
        <v>Total capital ratio3</v>
      </c>
      <c r="W25" s="120">
        <v>201412</v>
      </c>
      <c r="X25" s="120">
        <v>2</v>
      </c>
      <c r="Y25" s="120" t="s">
        <v>16</v>
      </c>
      <c r="Z25" s="121">
        <v>5</v>
      </c>
      <c r="AA25" s="120">
        <v>0.1934098266</v>
      </c>
      <c r="AB25" s="120">
        <v>3</v>
      </c>
      <c r="AC25" s="5"/>
      <c r="AD25" s="6"/>
      <c r="AE25" s="119">
        <v>24</v>
      </c>
      <c r="AF25" s="119">
        <v>1</v>
      </c>
      <c r="AG25" s="119" t="s">
        <v>18</v>
      </c>
      <c r="AH25" s="119">
        <v>2.59566413E-2</v>
      </c>
      <c r="AI25" s="119">
        <v>9.6596184299999999E-2</v>
      </c>
      <c r="AJ25" s="119">
        <v>0.102919815</v>
      </c>
      <c r="AK25" s="119">
        <v>9.5536294300000005E-2</v>
      </c>
      <c r="AL25" s="119">
        <v>9.4333351300000007E-2</v>
      </c>
      <c r="AM25" s="119">
        <v>9.4955960800000003E-2</v>
      </c>
      <c r="AN25" s="119">
        <v>2.2847593199999999E-2</v>
      </c>
      <c r="AO25" s="119">
        <v>2.17373436E-2</v>
      </c>
      <c r="AP25" s="119">
        <v>2.28170548E-2</v>
      </c>
      <c r="AQ25" s="119">
        <v>2.0924088899999999E-2</v>
      </c>
      <c r="AR25" s="119">
        <v>1.91354517E-2</v>
      </c>
      <c r="AS25" s="119">
        <v>2.8098822400000001E-2</v>
      </c>
      <c r="AT25" s="119">
        <v>2.46810425E-2</v>
      </c>
      <c r="AU25" s="119">
        <v>1.6255177999999999E-2</v>
      </c>
      <c r="AV25" s="119">
        <v>2.6898430599999999E-2</v>
      </c>
      <c r="AW25" s="119">
        <v>2.77826095E-2</v>
      </c>
      <c r="AX25" s="119">
        <v>2.8259732499999999E-2</v>
      </c>
      <c r="AY25" s="119">
        <v>0.10793943759999999</v>
      </c>
      <c r="AZ25" s="119">
        <v>0.12317629569999999</v>
      </c>
      <c r="BA25" s="119">
        <v>0.1117883709</v>
      </c>
      <c r="BB25" s="119">
        <v>3.3835942600000002E-2</v>
      </c>
      <c r="BC25" s="119">
        <v>0.1099363951</v>
      </c>
      <c r="BD25" s="119">
        <v>3.0899296699999999E-2</v>
      </c>
      <c r="BE25" s="119">
        <v>0</v>
      </c>
      <c r="BF25" s="119">
        <v>9.7465240000000003E-4</v>
      </c>
    </row>
    <row r="26" spans="1:58" x14ac:dyDescent="0.25">
      <c r="A26" s="5" t="str">
        <f t="shared" si="0"/>
        <v>Total capital ratio201009</v>
      </c>
      <c r="B26" s="116">
        <v>201009</v>
      </c>
      <c r="C26" s="116">
        <v>2</v>
      </c>
      <c r="D26" s="116" t="s">
        <v>16</v>
      </c>
      <c r="E26" s="116">
        <v>9.8482330899999998E-2</v>
      </c>
      <c r="F26" s="116">
        <v>0.11494107000000001</v>
      </c>
      <c r="G26" s="116">
        <v>0.12363243240000001</v>
      </c>
      <c r="H26" s="116">
        <v>0.12916743</v>
      </c>
      <c r="I26" s="116">
        <v>0.13110397300000001</v>
      </c>
      <c r="J26" s="116">
        <v>0.1458515413</v>
      </c>
      <c r="K26" s="116">
        <v>0.17379639769999999</v>
      </c>
      <c r="L26" s="117">
        <v>1325150800000</v>
      </c>
      <c r="M26" s="117">
        <v>10107633000000</v>
      </c>
      <c r="N26" s="116">
        <v>0.12850434829999999</v>
      </c>
      <c r="O26" s="116">
        <v>0.1229948209</v>
      </c>
      <c r="P26" s="116">
        <v>51</v>
      </c>
      <c r="Q26" s="5"/>
      <c r="R26" s="5"/>
      <c r="S26" s="6"/>
      <c r="T26" s="6"/>
      <c r="U26" s="5"/>
      <c r="V26" s="5" t="str">
        <f t="shared" si="1"/>
        <v>Total capital ratio4</v>
      </c>
      <c r="W26" s="120">
        <v>201412</v>
      </c>
      <c r="X26" s="120">
        <v>2</v>
      </c>
      <c r="Y26" s="120" t="s">
        <v>16</v>
      </c>
      <c r="Z26" s="121">
        <v>12</v>
      </c>
      <c r="AA26" s="120">
        <v>0.17665563989999999</v>
      </c>
      <c r="AB26" s="120">
        <v>4</v>
      </c>
      <c r="AC26" s="5"/>
      <c r="AD26" s="6"/>
      <c r="AE26" s="119">
        <v>24</v>
      </c>
      <c r="AF26" s="119">
        <v>2</v>
      </c>
      <c r="AG26" s="119" t="s">
        <v>18</v>
      </c>
      <c r="AH26" s="119">
        <v>0.33590961460000002</v>
      </c>
      <c r="AI26" s="119">
        <v>0.59100130070000001</v>
      </c>
      <c r="AJ26" s="119">
        <v>0.5846027801</v>
      </c>
      <c r="AK26" s="119">
        <v>0.72003473890000003</v>
      </c>
      <c r="AL26" s="119">
        <v>0.68734147990000005</v>
      </c>
      <c r="AM26" s="119">
        <v>0.73299088769999998</v>
      </c>
      <c r="AN26" s="119">
        <v>0.80714239629999995</v>
      </c>
      <c r="AO26" s="119">
        <v>0.79320322060000004</v>
      </c>
      <c r="AP26" s="119">
        <v>0.68087804429999998</v>
      </c>
      <c r="AQ26" s="119">
        <v>0.67622198980000003</v>
      </c>
      <c r="AR26" s="119">
        <v>0.63459590389999998</v>
      </c>
      <c r="AS26" s="119">
        <v>0.70608698579999996</v>
      </c>
      <c r="AT26" s="119">
        <v>0.65741185499999999</v>
      </c>
      <c r="AU26" s="119">
        <v>0.60539397399999995</v>
      </c>
      <c r="AV26" s="119">
        <v>0.4893031337</v>
      </c>
      <c r="AW26" s="119">
        <v>0.55644012539999999</v>
      </c>
      <c r="AX26" s="119">
        <v>0.46311978190000003</v>
      </c>
      <c r="AY26" s="119">
        <v>0.40398549620000002</v>
      </c>
      <c r="AZ26" s="119">
        <v>0.5002620539</v>
      </c>
      <c r="BA26" s="119">
        <v>0.44747966509999998</v>
      </c>
      <c r="BB26" s="119">
        <v>0.48030435980000002</v>
      </c>
      <c r="BC26" s="119">
        <v>0.61859520379999999</v>
      </c>
      <c r="BD26" s="119">
        <v>0.46355532160000001</v>
      </c>
      <c r="BE26" s="119">
        <v>0.68701935970000005</v>
      </c>
      <c r="BF26" s="119">
        <v>0.55766659949999997</v>
      </c>
    </row>
    <row r="27" spans="1:58" x14ac:dyDescent="0.25">
      <c r="A27" s="5" t="str">
        <f t="shared" si="0"/>
        <v>Total capital ratio201012</v>
      </c>
      <c r="B27" s="116">
        <v>201012</v>
      </c>
      <c r="C27" s="116">
        <v>2</v>
      </c>
      <c r="D27" s="116" t="s">
        <v>16</v>
      </c>
      <c r="E27" s="116">
        <v>0.1020481208</v>
      </c>
      <c r="F27" s="116">
        <v>0.11707110749999999</v>
      </c>
      <c r="G27" s="116">
        <v>0.1276337458</v>
      </c>
      <c r="H27" s="116">
        <v>0.13904661879999999</v>
      </c>
      <c r="I27" s="116">
        <v>0.1349505523</v>
      </c>
      <c r="J27" s="116">
        <v>0.14879935799999999</v>
      </c>
      <c r="K27" s="116">
        <v>0.184077512</v>
      </c>
      <c r="L27" s="117">
        <v>1353290000000</v>
      </c>
      <c r="M27" s="117">
        <v>10028043000000</v>
      </c>
      <c r="N27" s="116">
        <v>0.1359338672</v>
      </c>
      <c r="O27" s="116">
        <v>0.12667629220000001</v>
      </c>
      <c r="P27" s="116">
        <v>51</v>
      </c>
      <c r="Q27" s="5"/>
      <c r="R27" s="5"/>
      <c r="S27" s="6"/>
      <c r="T27" s="6"/>
      <c r="U27" s="5"/>
      <c r="V27" s="5" t="str">
        <f t="shared" si="1"/>
        <v>Total capital ratio5</v>
      </c>
      <c r="W27" s="120">
        <v>201412</v>
      </c>
      <c r="X27" s="120">
        <v>2</v>
      </c>
      <c r="Y27" s="120" t="s">
        <v>16</v>
      </c>
      <c r="Z27" s="121">
        <v>3</v>
      </c>
      <c r="AA27" s="120">
        <v>0.17619794990000001</v>
      </c>
      <c r="AB27" s="120">
        <v>5</v>
      </c>
      <c r="AC27" s="5"/>
      <c r="AD27" s="6"/>
      <c r="AE27" s="119">
        <v>24</v>
      </c>
      <c r="AF27" s="119">
        <v>3</v>
      </c>
      <c r="AG27" s="119" t="s">
        <v>18</v>
      </c>
      <c r="AH27" s="119">
        <v>0.63813374410000001</v>
      </c>
      <c r="AI27" s="119">
        <v>0.31240251499999999</v>
      </c>
      <c r="AJ27" s="119">
        <v>0.31247740489999998</v>
      </c>
      <c r="AK27" s="119">
        <v>0.18442896680000001</v>
      </c>
      <c r="AL27" s="119">
        <v>0.2183251688</v>
      </c>
      <c r="AM27" s="119">
        <v>0.17205315160000001</v>
      </c>
      <c r="AN27" s="119">
        <v>0.1700100105</v>
      </c>
      <c r="AO27" s="119">
        <v>0.18505943580000001</v>
      </c>
      <c r="AP27" s="119">
        <v>0.2963049009</v>
      </c>
      <c r="AQ27" s="119">
        <v>0.3028539213</v>
      </c>
      <c r="AR27" s="119">
        <v>0.34626864439999999</v>
      </c>
      <c r="AS27" s="119">
        <v>0.26581419179999999</v>
      </c>
      <c r="AT27" s="119">
        <v>0.31790710239999997</v>
      </c>
      <c r="AU27" s="119">
        <v>0.37835084810000003</v>
      </c>
      <c r="AV27" s="119">
        <v>0.48379843579999998</v>
      </c>
      <c r="AW27" s="119">
        <v>0.41577726510000002</v>
      </c>
      <c r="AX27" s="119">
        <v>0.50862048559999995</v>
      </c>
      <c r="AY27" s="119">
        <v>0.48807506620000002</v>
      </c>
      <c r="AZ27" s="119">
        <v>0.3765616504</v>
      </c>
      <c r="BA27" s="119">
        <v>0.44073196399999998</v>
      </c>
      <c r="BB27" s="119">
        <v>0.48585969759999997</v>
      </c>
      <c r="BC27" s="119">
        <v>0.27146840100000003</v>
      </c>
      <c r="BD27" s="119">
        <v>0.50554538169999996</v>
      </c>
      <c r="BE27" s="119">
        <v>0.3129806403</v>
      </c>
      <c r="BF27" s="119">
        <v>0.44135874809999998</v>
      </c>
    </row>
    <row r="28" spans="1:58" x14ac:dyDescent="0.25">
      <c r="A28" s="5" t="str">
        <f t="shared" si="0"/>
        <v>Total capital ratio201103</v>
      </c>
      <c r="B28" s="116">
        <v>201103</v>
      </c>
      <c r="C28" s="116">
        <v>2</v>
      </c>
      <c r="D28" s="116" t="s">
        <v>16</v>
      </c>
      <c r="E28" s="116">
        <v>0.1065244823</v>
      </c>
      <c r="F28" s="116">
        <v>0.11811971979999999</v>
      </c>
      <c r="G28" s="116">
        <v>0.1329709416</v>
      </c>
      <c r="H28" s="116">
        <v>0.1434394655</v>
      </c>
      <c r="I28" s="116">
        <v>0.13683982589999999</v>
      </c>
      <c r="J28" s="116">
        <v>0.14968203799999999</v>
      </c>
      <c r="K28" s="116">
        <v>0.18205016490000001</v>
      </c>
      <c r="L28" s="117">
        <v>1341424400000</v>
      </c>
      <c r="M28" s="117">
        <v>9802880100000</v>
      </c>
      <c r="N28" s="116">
        <v>0.14005900290000001</v>
      </c>
      <c r="O28" s="116">
        <v>0.1325407787</v>
      </c>
      <c r="P28" s="116">
        <v>51</v>
      </c>
      <c r="Q28" s="5"/>
      <c r="R28" s="5"/>
      <c r="S28" s="6"/>
      <c r="T28" s="6"/>
      <c r="U28" s="5"/>
      <c r="V28" s="5" t="str">
        <f t="shared" si="1"/>
        <v>Total capital ratio6</v>
      </c>
      <c r="W28" s="120">
        <v>201412</v>
      </c>
      <c r="X28" s="120">
        <v>2</v>
      </c>
      <c r="Y28" s="120" t="s">
        <v>16</v>
      </c>
      <c r="Z28" s="121">
        <v>2</v>
      </c>
      <c r="AA28" s="120">
        <v>0.1751969504</v>
      </c>
      <c r="AB28" s="120">
        <v>6</v>
      </c>
      <c r="AC28" s="5"/>
      <c r="AD28" s="6"/>
      <c r="AE28" s="119">
        <v>34</v>
      </c>
      <c r="AF28" s="119">
        <v>1</v>
      </c>
      <c r="AG28" s="119" t="s">
        <v>18</v>
      </c>
      <c r="AH28" s="119">
        <v>0.1655226538</v>
      </c>
      <c r="AI28" s="119">
        <v>0.1614018515</v>
      </c>
      <c r="AJ28" s="119">
        <v>0.1730587975</v>
      </c>
      <c r="AK28" s="119">
        <v>0.1721571845</v>
      </c>
      <c r="AL28" s="119">
        <v>0.13824510649999999</v>
      </c>
      <c r="AM28" s="119">
        <v>0.14005397750000001</v>
      </c>
      <c r="AN28" s="119">
        <v>0.1338638181</v>
      </c>
      <c r="AO28" s="119">
        <v>0.13160032369999999</v>
      </c>
      <c r="AP28" s="119">
        <v>0.1247955084</v>
      </c>
      <c r="AQ28" s="119">
        <v>0.13089120839999999</v>
      </c>
      <c r="AR28" s="119">
        <v>0.1311413531</v>
      </c>
      <c r="AS28" s="119">
        <v>0.2467233174</v>
      </c>
      <c r="AT28" s="119">
        <v>0.23843279000000001</v>
      </c>
      <c r="AU28" s="119">
        <v>0.23657313629999999</v>
      </c>
      <c r="AV28" s="119">
        <v>0.239662184</v>
      </c>
      <c r="AW28" s="119">
        <v>0.2385127514</v>
      </c>
      <c r="AX28" s="119">
        <v>0.2349951069</v>
      </c>
      <c r="AY28" s="119">
        <v>0.27401114450000003</v>
      </c>
      <c r="AZ28" s="119">
        <v>0.29004611540000003</v>
      </c>
      <c r="BA28" s="119">
        <v>0.22519721140000001</v>
      </c>
      <c r="BB28" s="119">
        <v>0.3121888491</v>
      </c>
      <c r="BC28" s="119">
        <v>0.31622817850000001</v>
      </c>
      <c r="BD28" s="119">
        <v>0.32926882639999999</v>
      </c>
      <c r="BE28" s="119">
        <v>0.33682931970000002</v>
      </c>
      <c r="BF28" s="119">
        <v>0.33919696379999997</v>
      </c>
    </row>
    <row r="29" spans="1:58" x14ac:dyDescent="0.25">
      <c r="A29" s="5" t="str">
        <f t="shared" si="0"/>
        <v>Total capital ratio201106</v>
      </c>
      <c r="B29" s="116">
        <v>201106</v>
      </c>
      <c r="C29" s="116">
        <v>2</v>
      </c>
      <c r="D29" s="116" t="s">
        <v>16</v>
      </c>
      <c r="E29" s="116">
        <v>0.1014408646</v>
      </c>
      <c r="F29" s="116">
        <v>0.1162534563</v>
      </c>
      <c r="G29" s="116">
        <v>0.12985314819999999</v>
      </c>
      <c r="H29" s="116">
        <v>0.1409417419</v>
      </c>
      <c r="I29" s="116">
        <v>0.1358930944</v>
      </c>
      <c r="J29" s="116">
        <v>0.15098018630000001</v>
      </c>
      <c r="K29" s="116">
        <v>0.18763129880000001</v>
      </c>
      <c r="L29" s="117">
        <v>1414506000000</v>
      </c>
      <c r="M29" s="117">
        <v>10408962000000</v>
      </c>
      <c r="N29" s="116">
        <v>0.1348881488</v>
      </c>
      <c r="O29" s="116">
        <v>0.1256410154</v>
      </c>
      <c r="P29" s="116">
        <v>56</v>
      </c>
      <c r="Q29" s="5"/>
      <c r="R29" s="5"/>
      <c r="S29" s="6"/>
      <c r="T29" s="6"/>
      <c r="U29" s="5"/>
      <c r="V29" s="5" t="str">
        <f t="shared" si="1"/>
        <v>Total capital ratio7</v>
      </c>
      <c r="W29" s="120">
        <v>201412</v>
      </c>
      <c r="X29" s="120">
        <v>2</v>
      </c>
      <c r="Y29" s="120" t="s">
        <v>16</v>
      </c>
      <c r="Z29" s="121">
        <v>1</v>
      </c>
      <c r="AA29" s="120">
        <v>0.17492066780000001</v>
      </c>
      <c r="AB29" s="120">
        <v>7</v>
      </c>
      <c r="AC29" s="5"/>
      <c r="AD29" s="6"/>
      <c r="AE29" s="119">
        <v>34</v>
      </c>
      <c r="AF29" s="119">
        <v>2</v>
      </c>
      <c r="AG29" s="119" t="s">
        <v>18</v>
      </c>
      <c r="AH29" s="119">
        <v>0.6834841532</v>
      </c>
      <c r="AI29" s="119">
        <v>0.67184862369999998</v>
      </c>
      <c r="AJ29" s="119">
        <v>0.66498188589999996</v>
      </c>
      <c r="AK29" s="119">
        <v>0.66793203329999995</v>
      </c>
      <c r="AL29" s="119">
        <v>0.72619095280000001</v>
      </c>
      <c r="AM29" s="119">
        <v>0.7175598768</v>
      </c>
      <c r="AN29" s="119">
        <v>0.73700840209999996</v>
      </c>
      <c r="AO29" s="119">
        <v>0.7231632737</v>
      </c>
      <c r="AP29" s="119">
        <v>0.72265879639999997</v>
      </c>
      <c r="AQ29" s="119">
        <v>0.73126466339999996</v>
      </c>
      <c r="AR29" s="119">
        <v>0.69508183619999997</v>
      </c>
      <c r="AS29" s="119">
        <v>0.56597264520000001</v>
      </c>
      <c r="AT29" s="119">
        <v>0.59887106970000004</v>
      </c>
      <c r="AU29" s="119">
        <v>0.58968157769999996</v>
      </c>
      <c r="AV29" s="119">
        <v>0.61793360419999999</v>
      </c>
      <c r="AW29" s="119">
        <v>0.59680963369999995</v>
      </c>
      <c r="AX29" s="119">
        <v>0.60691631130000001</v>
      </c>
      <c r="AY29" s="119">
        <v>0.55793975269999996</v>
      </c>
      <c r="AZ29" s="119">
        <v>0.60060985739999995</v>
      </c>
      <c r="BA29" s="119">
        <v>0.66965564649999998</v>
      </c>
      <c r="BB29" s="119">
        <v>0.54848343300000002</v>
      </c>
      <c r="BC29" s="119">
        <v>0.62055476899999995</v>
      </c>
      <c r="BD29" s="119">
        <v>0.53182969520000001</v>
      </c>
      <c r="BE29" s="119">
        <v>0.57076621049999998</v>
      </c>
      <c r="BF29" s="119">
        <v>0.56456756289999999</v>
      </c>
    </row>
    <row r="30" spans="1:58" x14ac:dyDescent="0.25">
      <c r="A30" s="5" t="str">
        <f t="shared" si="0"/>
        <v>Total capital ratio201109</v>
      </c>
      <c r="B30" s="116">
        <v>201109</v>
      </c>
      <c r="C30" s="116">
        <v>2</v>
      </c>
      <c r="D30" s="116" t="s">
        <v>16</v>
      </c>
      <c r="E30" s="116">
        <v>9.51255612E-2</v>
      </c>
      <c r="F30" s="116">
        <v>0.1141793493</v>
      </c>
      <c r="G30" s="116">
        <v>0.12803805409999999</v>
      </c>
      <c r="H30" s="116">
        <v>0.14009667749999999</v>
      </c>
      <c r="I30" s="116">
        <v>0.13538014209999999</v>
      </c>
      <c r="J30" s="116">
        <v>0.15099482859999999</v>
      </c>
      <c r="K30" s="116">
        <v>0.19606995669999999</v>
      </c>
      <c r="L30" s="117">
        <v>1437661100000</v>
      </c>
      <c r="M30" s="117">
        <v>10619438000000</v>
      </c>
      <c r="N30" s="116">
        <v>0.12873274030000001</v>
      </c>
      <c r="O30" s="116">
        <v>0.1271219512</v>
      </c>
      <c r="P30" s="116">
        <v>56</v>
      </c>
      <c r="Q30" s="5"/>
      <c r="R30" s="5"/>
      <c r="S30" s="6"/>
      <c r="T30" s="6"/>
      <c r="U30" s="5"/>
      <c r="V30" s="5" t="str">
        <f t="shared" si="1"/>
        <v>Total capital ratio8</v>
      </c>
      <c r="W30" s="120">
        <v>201412</v>
      </c>
      <c r="X30" s="120">
        <v>2</v>
      </c>
      <c r="Y30" s="120" t="s">
        <v>16</v>
      </c>
      <c r="Z30" s="121">
        <v>4</v>
      </c>
      <c r="AA30" s="120">
        <v>0.1731499947</v>
      </c>
      <c r="AB30" s="120">
        <v>8</v>
      </c>
      <c r="AC30" s="5"/>
      <c r="AD30" s="6"/>
      <c r="AE30" s="119">
        <v>34</v>
      </c>
      <c r="AF30" s="119">
        <v>3</v>
      </c>
      <c r="AG30" s="119" t="s">
        <v>18</v>
      </c>
      <c r="AH30" s="119">
        <v>0.150993193</v>
      </c>
      <c r="AI30" s="119">
        <v>0.16674952479999999</v>
      </c>
      <c r="AJ30" s="119">
        <v>0.16195931659999999</v>
      </c>
      <c r="AK30" s="119">
        <v>0.1599107823</v>
      </c>
      <c r="AL30" s="119">
        <v>0.1355639407</v>
      </c>
      <c r="AM30" s="119">
        <v>0.14238614569999999</v>
      </c>
      <c r="AN30" s="119">
        <v>0.12912777980000001</v>
      </c>
      <c r="AO30" s="119">
        <v>0.14523640260000001</v>
      </c>
      <c r="AP30" s="119">
        <v>0.1525456952</v>
      </c>
      <c r="AQ30" s="119">
        <v>0.1378441282</v>
      </c>
      <c r="AR30" s="119">
        <v>0.17377681079999999</v>
      </c>
      <c r="AS30" s="119">
        <v>0.18730403740000001</v>
      </c>
      <c r="AT30" s="119">
        <v>0.16269614029999999</v>
      </c>
      <c r="AU30" s="119">
        <v>0.17374528589999999</v>
      </c>
      <c r="AV30" s="119">
        <v>0.14240421180000001</v>
      </c>
      <c r="AW30" s="119">
        <v>0.16467761489999999</v>
      </c>
      <c r="AX30" s="119">
        <v>0.15808858179999999</v>
      </c>
      <c r="AY30" s="119">
        <v>0.1680491029</v>
      </c>
      <c r="AZ30" s="119">
        <v>0.10934402729999999</v>
      </c>
      <c r="BA30" s="119">
        <v>0.10514714209999999</v>
      </c>
      <c r="BB30" s="119">
        <v>0.13932771799999999</v>
      </c>
      <c r="BC30" s="119">
        <v>6.3217052499999996E-2</v>
      </c>
      <c r="BD30" s="119">
        <v>0.1389014784</v>
      </c>
      <c r="BE30" s="119">
        <v>9.24044698E-2</v>
      </c>
      <c r="BF30" s="119">
        <v>9.6235473299999999E-2</v>
      </c>
    </row>
    <row r="31" spans="1:58" x14ac:dyDescent="0.25">
      <c r="A31" s="5" t="str">
        <f t="shared" si="0"/>
        <v>Total capital ratio201112</v>
      </c>
      <c r="B31" s="116">
        <v>201112</v>
      </c>
      <c r="C31" s="116">
        <v>2</v>
      </c>
      <c r="D31" s="116" t="s">
        <v>16</v>
      </c>
      <c r="E31" s="116">
        <v>5.0154439000000004E-3</v>
      </c>
      <c r="F31" s="116">
        <v>0.112890741</v>
      </c>
      <c r="G31" s="116">
        <v>0.12804954330000001</v>
      </c>
      <c r="H31" s="116">
        <v>0.12855177030000001</v>
      </c>
      <c r="I31" s="116">
        <v>0.13145661510000001</v>
      </c>
      <c r="J31" s="116">
        <v>0.15010020299999999</v>
      </c>
      <c r="K31" s="116">
        <v>0.18871444570000001</v>
      </c>
      <c r="L31" s="117">
        <v>1417043400000</v>
      </c>
      <c r="M31" s="117">
        <v>10779552000000</v>
      </c>
      <c r="N31" s="116">
        <v>0.1324326814</v>
      </c>
      <c r="O31" s="116">
        <v>0.12649764150000001</v>
      </c>
      <c r="P31" s="116">
        <v>56</v>
      </c>
      <c r="Q31" s="5"/>
      <c r="R31" s="5"/>
      <c r="S31" s="6"/>
      <c r="T31" s="6"/>
      <c r="U31" s="5"/>
      <c r="V31" s="5" t="str">
        <f t="shared" si="1"/>
        <v>Total capital ratio9</v>
      </c>
      <c r="W31" s="120">
        <v>201412</v>
      </c>
      <c r="X31" s="120">
        <v>2</v>
      </c>
      <c r="Y31" s="120" t="s">
        <v>16</v>
      </c>
      <c r="Z31" s="121" t="s">
        <v>23</v>
      </c>
      <c r="AA31" s="120">
        <v>0.16904630279999999</v>
      </c>
      <c r="AB31" s="120">
        <v>9</v>
      </c>
      <c r="AC31" s="5"/>
      <c r="AD31" s="6"/>
      <c r="AE31" s="119">
        <v>36</v>
      </c>
      <c r="AF31" s="119">
        <v>1</v>
      </c>
      <c r="AG31" s="119" t="s">
        <v>18</v>
      </c>
      <c r="AH31" s="119">
        <v>4.3543315000000001E-3</v>
      </c>
      <c r="AI31" s="119">
        <v>1.1029740999999999E-2</v>
      </c>
      <c r="AJ31" s="119">
        <v>1.4583465699999999E-2</v>
      </c>
      <c r="AK31" s="119">
        <v>2.2534437800000001E-2</v>
      </c>
      <c r="AL31" s="119">
        <v>2.2577974099999999E-2</v>
      </c>
      <c r="AM31" s="119">
        <v>2.19436719E-2</v>
      </c>
      <c r="AN31" s="119">
        <v>1.7007478100000001E-2</v>
      </c>
      <c r="AO31" s="119">
        <v>1.6714423400000001E-2</v>
      </c>
      <c r="AP31" s="119">
        <v>1.6625492499999998E-2</v>
      </c>
      <c r="AQ31" s="119">
        <v>3.0832806000000001E-2</v>
      </c>
      <c r="AR31" s="119">
        <v>4.3827823100000003E-2</v>
      </c>
      <c r="AS31" s="119">
        <v>2.658108E-2</v>
      </c>
      <c r="AT31" s="119">
        <v>4.6317933800000002E-2</v>
      </c>
      <c r="AU31" s="119">
        <v>1.3831093799999999E-2</v>
      </c>
      <c r="AV31" s="119">
        <v>2.0397881199999999E-2</v>
      </c>
      <c r="AW31" s="119">
        <v>2.0218942300000001E-2</v>
      </c>
      <c r="AX31" s="119">
        <v>2.0899043400000001E-2</v>
      </c>
      <c r="AY31" s="119">
        <v>3.3279704399999999E-2</v>
      </c>
      <c r="AZ31" s="119">
        <v>3.4141192000000001E-2</v>
      </c>
      <c r="BA31" s="119">
        <v>5.0920692300000001E-2</v>
      </c>
      <c r="BB31" s="119">
        <v>3.09811472E-2</v>
      </c>
      <c r="BC31" s="119">
        <v>4.1017774700000002E-2</v>
      </c>
      <c r="BD31" s="119">
        <v>4.9973389799999997E-2</v>
      </c>
      <c r="BE31" s="119">
        <v>5.1700889E-2</v>
      </c>
      <c r="BF31" s="119">
        <v>4.3803114300000001E-2</v>
      </c>
    </row>
    <row r="32" spans="1:58" x14ac:dyDescent="0.25">
      <c r="A32" s="5" t="str">
        <f t="shared" si="0"/>
        <v>Total capital ratio201203</v>
      </c>
      <c r="B32" s="116">
        <v>201203</v>
      </c>
      <c r="C32" s="116">
        <v>2</v>
      </c>
      <c r="D32" s="116" t="s">
        <v>16</v>
      </c>
      <c r="E32" s="116">
        <v>-8.7462500000000006E-3</v>
      </c>
      <c r="F32" s="116">
        <v>0.114901166</v>
      </c>
      <c r="G32" s="116">
        <v>0.1387237154</v>
      </c>
      <c r="H32" s="116">
        <v>0.1311231997</v>
      </c>
      <c r="I32" s="116">
        <v>0.13569609830000001</v>
      </c>
      <c r="J32" s="116">
        <v>0.15437677380000001</v>
      </c>
      <c r="K32" s="116">
        <v>0.18760173569999999</v>
      </c>
      <c r="L32" s="117">
        <v>1418095900000</v>
      </c>
      <c r="M32" s="117">
        <v>10450528000000</v>
      </c>
      <c r="N32" s="116">
        <v>0.13923498109999999</v>
      </c>
      <c r="O32" s="116">
        <v>0.13821244969999999</v>
      </c>
      <c r="P32" s="116">
        <v>56</v>
      </c>
      <c r="Q32" s="5"/>
      <c r="R32" s="5"/>
      <c r="S32" s="6"/>
      <c r="T32" s="6"/>
      <c r="U32" s="5"/>
      <c r="V32" s="5" t="str">
        <f t="shared" si="1"/>
        <v>Total capital ratio10</v>
      </c>
      <c r="W32" s="120">
        <v>201412</v>
      </c>
      <c r="X32" s="120">
        <v>2</v>
      </c>
      <c r="Y32" s="120" t="s">
        <v>16</v>
      </c>
      <c r="Z32" s="121" t="s">
        <v>17</v>
      </c>
      <c r="AA32" s="120">
        <v>0.168307181</v>
      </c>
      <c r="AB32" s="120">
        <v>10</v>
      </c>
      <c r="AC32" s="5"/>
      <c r="AD32" s="6"/>
      <c r="AE32" s="119">
        <v>36</v>
      </c>
      <c r="AF32" s="119">
        <v>2</v>
      </c>
      <c r="AG32" s="119" t="s">
        <v>18</v>
      </c>
      <c r="AH32" s="119">
        <v>0.21625476939999999</v>
      </c>
      <c r="AI32" s="119">
        <v>0.30228610760000002</v>
      </c>
      <c r="AJ32" s="119">
        <v>0.38087588179999998</v>
      </c>
      <c r="AK32" s="119">
        <v>0.38658504040000002</v>
      </c>
      <c r="AL32" s="119">
        <v>0.48090822579999998</v>
      </c>
      <c r="AM32" s="119">
        <v>0.55276143799999999</v>
      </c>
      <c r="AN32" s="119">
        <v>0.55802142759999995</v>
      </c>
      <c r="AO32" s="119">
        <v>0.57948264869999999</v>
      </c>
      <c r="AP32" s="119">
        <v>0.66194415390000005</v>
      </c>
      <c r="AQ32" s="119">
        <v>0.66102430379999999</v>
      </c>
      <c r="AR32" s="119">
        <v>0.72929632639999997</v>
      </c>
      <c r="AS32" s="119">
        <v>0.5403563736</v>
      </c>
      <c r="AT32" s="119">
        <v>0.51966267820000001</v>
      </c>
      <c r="AU32" s="119">
        <v>0.55360046299999999</v>
      </c>
      <c r="AV32" s="119">
        <v>0.64739370119999995</v>
      </c>
      <c r="AW32" s="119">
        <v>0.65418499519999995</v>
      </c>
      <c r="AX32" s="119">
        <v>0.66785197210000002</v>
      </c>
      <c r="AY32" s="119">
        <v>0.65504621949999997</v>
      </c>
      <c r="AZ32" s="119">
        <v>0.69294675350000001</v>
      </c>
      <c r="BA32" s="119">
        <v>0.6882649756</v>
      </c>
      <c r="BB32" s="119">
        <v>0.85078550060000002</v>
      </c>
      <c r="BC32" s="119">
        <v>0.76028572080000001</v>
      </c>
      <c r="BD32" s="119">
        <v>0.73463060660000001</v>
      </c>
      <c r="BE32" s="119">
        <v>0.71065644549999996</v>
      </c>
      <c r="BF32" s="119">
        <v>0.68337697279999998</v>
      </c>
    </row>
    <row r="33" spans="1:58" x14ac:dyDescent="0.25">
      <c r="A33" s="5" t="str">
        <f t="shared" si="0"/>
        <v>Total capital ratio201206</v>
      </c>
      <c r="B33" s="116">
        <v>201206</v>
      </c>
      <c r="C33" s="116">
        <v>2</v>
      </c>
      <c r="D33" s="116" t="s">
        <v>16</v>
      </c>
      <c r="E33" s="116">
        <v>6.9921941099999996E-2</v>
      </c>
      <c r="F33" s="116">
        <v>0.1204167152</v>
      </c>
      <c r="G33" s="116">
        <v>0.14077375780000001</v>
      </c>
      <c r="H33" s="116">
        <v>0.1391344293</v>
      </c>
      <c r="I33" s="116">
        <v>0.1385457782</v>
      </c>
      <c r="J33" s="116">
        <v>0.15760129649999999</v>
      </c>
      <c r="K33" s="116">
        <v>0.18967718</v>
      </c>
      <c r="L33" s="117">
        <v>1444685600000</v>
      </c>
      <c r="M33" s="117">
        <v>10427496000000</v>
      </c>
      <c r="N33" s="116">
        <v>0.14073628169999999</v>
      </c>
      <c r="O33" s="116">
        <v>0.1408112339</v>
      </c>
      <c r="P33" s="116">
        <v>56</v>
      </c>
      <c r="Q33" s="5"/>
      <c r="R33" s="5"/>
      <c r="S33" s="6"/>
      <c r="T33" s="6"/>
      <c r="U33" s="5"/>
      <c r="V33" s="5" t="str">
        <f t="shared" si="1"/>
        <v>Total capital ratio11</v>
      </c>
      <c r="W33" s="120">
        <v>201412</v>
      </c>
      <c r="X33" s="120">
        <v>2</v>
      </c>
      <c r="Y33" s="120" t="s">
        <v>16</v>
      </c>
      <c r="Z33" s="121" t="s">
        <v>25</v>
      </c>
      <c r="AA33" s="120">
        <v>0.15408342780000001</v>
      </c>
      <c r="AB33" s="120">
        <v>11</v>
      </c>
      <c r="AC33" s="5"/>
      <c r="AD33" s="6"/>
      <c r="AE33" s="119">
        <v>36</v>
      </c>
      <c r="AF33" s="119">
        <v>3</v>
      </c>
      <c r="AG33" s="119" t="s">
        <v>18</v>
      </c>
      <c r="AH33" s="119">
        <v>0.77939089900000003</v>
      </c>
      <c r="AI33" s="119">
        <v>0.68668415140000005</v>
      </c>
      <c r="AJ33" s="119">
        <v>0.6045406525</v>
      </c>
      <c r="AK33" s="119">
        <v>0.59088052179999995</v>
      </c>
      <c r="AL33" s="119">
        <v>0.49651380000000001</v>
      </c>
      <c r="AM33" s="119">
        <v>0.42529489009999999</v>
      </c>
      <c r="AN33" s="119">
        <v>0.42497109420000001</v>
      </c>
      <c r="AO33" s="119">
        <v>0.40380292800000001</v>
      </c>
      <c r="AP33" s="119">
        <v>0.3214303536</v>
      </c>
      <c r="AQ33" s="119">
        <v>0.30814289020000002</v>
      </c>
      <c r="AR33" s="119">
        <v>0.2268758505</v>
      </c>
      <c r="AS33" s="119">
        <v>0.43306254640000003</v>
      </c>
      <c r="AT33" s="119">
        <v>0.43401938800000001</v>
      </c>
      <c r="AU33" s="119">
        <v>0.43256844319999999</v>
      </c>
      <c r="AV33" s="119">
        <v>0.33220841760000003</v>
      </c>
      <c r="AW33" s="119">
        <v>0.32559606250000001</v>
      </c>
      <c r="AX33" s="119">
        <v>0.31124898449999999</v>
      </c>
      <c r="AY33" s="119">
        <v>0.31167407609999997</v>
      </c>
      <c r="AZ33" s="119">
        <v>0.2729120545</v>
      </c>
      <c r="BA33" s="119">
        <v>0.26081433209999999</v>
      </c>
      <c r="BB33" s="119">
        <v>0.1182333522</v>
      </c>
      <c r="BC33" s="119">
        <v>0.19869650459999999</v>
      </c>
      <c r="BD33" s="119">
        <v>0.2153960036</v>
      </c>
      <c r="BE33" s="119">
        <v>0.23764266549999999</v>
      </c>
      <c r="BF33" s="119">
        <v>0.27281991290000002</v>
      </c>
    </row>
    <row r="34" spans="1:58" x14ac:dyDescent="0.25">
      <c r="A34" s="5" t="str">
        <f t="shared" si="0"/>
        <v>Total capital ratio201209</v>
      </c>
      <c r="B34" s="116">
        <v>201209</v>
      </c>
      <c r="C34" s="116">
        <v>2</v>
      </c>
      <c r="D34" s="116" t="s">
        <v>16</v>
      </c>
      <c r="E34" s="116">
        <v>6.2279219199999999E-2</v>
      </c>
      <c r="F34" s="116">
        <v>0.11980047990000001</v>
      </c>
      <c r="G34" s="116">
        <v>0.14015665590000001</v>
      </c>
      <c r="H34" s="116">
        <v>0.1396578222</v>
      </c>
      <c r="I34" s="116">
        <v>0.14119917009999999</v>
      </c>
      <c r="J34" s="116">
        <v>0.15759921399999999</v>
      </c>
      <c r="K34" s="116">
        <v>0.19119939650000001</v>
      </c>
      <c r="L34" s="117">
        <v>1460956500000</v>
      </c>
      <c r="M34" s="117">
        <v>10346778000000</v>
      </c>
      <c r="N34" s="116">
        <v>0.14102346599999999</v>
      </c>
      <c r="O34" s="116">
        <v>0.13997109250000001</v>
      </c>
      <c r="P34" s="116">
        <v>56</v>
      </c>
      <c r="Q34" s="5"/>
      <c r="R34" s="5"/>
      <c r="S34" s="6"/>
      <c r="T34" s="6"/>
      <c r="U34" s="5"/>
      <c r="V34" s="5" t="str">
        <f t="shared" si="1"/>
        <v>Total capital ratio12</v>
      </c>
      <c r="W34" s="120">
        <v>201412</v>
      </c>
      <c r="X34" s="120">
        <v>2</v>
      </c>
      <c r="Y34" s="120" t="s">
        <v>16</v>
      </c>
      <c r="Z34" s="121">
        <v>11</v>
      </c>
      <c r="AA34" s="120">
        <v>0.15318952299999999</v>
      </c>
      <c r="AB34" s="120">
        <v>12</v>
      </c>
      <c r="AC34" s="5"/>
      <c r="AD34" s="6"/>
      <c r="AE34" s="119">
        <v>45</v>
      </c>
      <c r="AF34" s="119">
        <v>1</v>
      </c>
      <c r="AG34" s="119" t="s">
        <v>18</v>
      </c>
      <c r="AH34" s="119">
        <v>8.1708551000000008E-3</v>
      </c>
      <c r="AI34" s="119">
        <v>6.6575727000000003E-3</v>
      </c>
      <c r="AJ34" s="119">
        <v>6.9998967E-3</v>
      </c>
      <c r="AK34" s="119">
        <v>1.3498467700000001E-2</v>
      </c>
      <c r="AL34" s="119">
        <v>3.10510284E-2</v>
      </c>
      <c r="AM34" s="119">
        <v>7.4870904000000002E-3</v>
      </c>
      <c r="AN34" s="119">
        <v>7.5231767000000001E-3</v>
      </c>
      <c r="AO34" s="119">
        <v>7.5749440999999997E-3</v>
      </c>
      <c r="AP34" s="119">
        <v>3.4928745300000001E-2</v>
      </c>
      <c r="AQ34" s="119">
        <v>3.8769488099999999E-2</v>
      </c>
      <c r="AR34" s="119">
        <v>3.01727722E-2</v>
      </c>
      <c r="AS34" s="119">
        <v>3.3654139899999998E-2</v>
      </c>
      <c r="AT34" s="119">
        <v>1.26195315E-2</v>
      </c>
      <c r="AU34" s="119">
        <v>7.5384194000000003E-3</v>
      </c>
      <c r="AV34" s="119">
        <v>1.0142557700000001E-2</v>
      </c>
      <c r="AW34" s="119">
        <v>1.0041856199999999E-2</v>
      </c>
      <c r="AX34" s="119">
        <v>1.0266542300000001E-2</v>
      </c>
      <c r="AY34" s="119">
        <v>1.36704728E-2</v>
      </c>
      <c r="AZ34" s="119">
        <v>1.23903134E-2</v>
      </c>
      <c r="BA34" s="119">
        <v>1.3488054100000001E-2</v>
      </c>
      <c r="BB34" s="119">
        <v>1.1056884499999999E-2</v>
      </c>
      <c r="BC34" s="119">
        <v>1.96744594E-2</v>
      </c>
      <c r="BD34" s="119">
        <v>2.4841230799999999E-2</v>
      </c>
      <c r="BE34" s="119">
        <v>2.0432518399999999E-2</v>
      </c>
      <c r="BF34" s="119">
        <v>1.7683979900000001E-2</v>
      </c>
    </row>
    <row r="35" spans="1:58" x14ac:dyDescent="0.25">
      <c r="A35" s="5" t="str">
        <f t="shared" si="0"/>
        <v>Total capital ratio201212</v>
      </c>
      <c r="B35" s="116">
        <v>201212</v>
      </c>
      <c r="C35" s="116">
        <v>2</v>
      </c>
      <c r="D35" s="116" t="s">
        <v>16</v>
      </c>
      <c r="E35" s="116">
        <v>9.0324467699999994E-2</v>
      </c>
      <c r="F35" s="116">
        <v>0.121217141</v>
      </c>
      <c r="G35" s="116">
        <v>0.13913072200000001</v>
      </c>
      <c r="H35" s="116">
        <v>0.14302056090000001</v>
      </c>
      <c r="I35" s="116">
        <v>0.14414192540000001</v>
      </c>
      <c r="J35" s="116">
        <v>0.162087438</v>
      </c>
      <c r="K35" s="116">
        <v>0.19658574779999999</v>
      </c>
      <c r="L35" s="117">
        <v>1450236000000</v>
      </c>
      <c r="M35" s="117">
        <v>10061167000000</v>
      </c>
      <c r="N35" s="116">
        <v>0.145199038</v>
      </c>
      <c r="O35" s="116">
        <v>0.13810723129999999</v>
      </c>
      <c r="P35" s="116">
        <v>56</v>
      </c>
      <c r="Q35" s="5"/>
      <c r="R35" s="5"/>
      <c r="S35" s="6"/>
      <c r="T35" s="6"/>
      <c r="U35" s="5"/>
      <c r="V35" s="5" t="str">
        <f t="shared" si="1"/>
        <v>Total capital ratio13</v>
      </c>
      <c r="W35" s="120">
        <v>201412</v>
      </c>
      <c r="X35" s="120">
        <v>2</v>
      </c>
      <c r="Y35" s="120" t="s">
        <v>16</v>
      </c>
      <c r="Z35" s="121">
        <v>8</v>
      </c>
      <c r="AA35" s="120">
        <v>0.15221329880000001</v>
      </c>
      <c r="AB35" s="120">
        <v>13</v>
      </c>
      <c r="AC35" s="5"/>
      <c r="AD35" s="6"/>
      <c r="AE35" s="119">
        <v>45</v>
      </c>
      <c r="AF35" s="119">
        <v>2</v>
      </c>
      <c r="AG35" s="119" t="s">
        <v>18</v>
      </c>
      <c r="AH35" s="119">
        <v>0.25209995759999998</v>
      </c>
      <c r="AI35" s="119">
        <v>0.3220830019</v>
      </c>
      <c r="AJ35" s="119">
        <v>0.34359289399999998</v>
      </c>
      <c r="AK35" s="119">
        <v>0.40075145210000002</v>
      </c>
      <c r="AL35" s="119">
        <v>0.53041874609999995</v>
      </c>
      <c r="AM35" s="119">
        <v>0.51349836469999999</v>
      </c>
      <c r="AN35" s="119">
        <v>0.4112374097</v>
      </c>
      <c r="AO35" s="119">
        <v>0.516273011</v>
      </c>
      <c r="AP35" s="119">
        <v>0.52836461830000003</v>
      </c>
      <c r="AQ35" s="119">
        <v>0.59838573230000003</v>
      </c>
      <c r="AR35" s="119">
        <v>0.60592339520000005</v>
      </c>
      <c r="AS35" s="119">
        <v>0.4299010231</v>
      </c>
      <c r="AT35" s="119">
        <v>0.42517726989999999</v>
      </c>
      <c r="AU35" s="119">
        <v>0.56309386429999997</v>
      </c>
      <c r="AV35" s="119">
        <v>0.49076021399999997</v>
      </c>
      <c r="AW35" s="119">
        <v>0.50114730149999998</v>
      </c>
      <c r="AX35" s="119">
        <v>0.55407239959999999</v>
      </c>
      <c r="AY35" s="119">
        <v>0.54268387920000005</v>
      </c>
      <c r="AZ35" s="119">
        <v>0.56196531080000001</v>
      </c>
      <c r="BA35" s="119">
        <v>0.57904058869999997</v>
      </c>
      <c r="BB35" s="119">
        <v>0.76536024989999996</v>
      </c>
      <c r="BC35" s="119">
        <v>0.70985674119999997</v>
      </c>
      <c r="BD35" s="119">
        <v>0.70935709039999995</v>
      </c>
      <c r="BE35" s="119">
        <v>0.81607980540000002</v>
      </c>
      <c r="BF35" s="119">
        <v>0.82885876920000001</v>
      </c>
    </row>
    <row r="36" spans="1:58" x14ac:dyDescent="0.25">
      <c r="A36" s="5" t="str">
        <f t="shared" si="0"/>
        <v>Total capital ratio201303</v>
      </c>
      <c r="B36" s="116">
        <v>201303</v>
      </c>
      <c r="C36" s="116">
        <v>2</v>
      </c>
      <c r="D36" s="116" t="s">
        <v>16</v>
      </c>
      <c r="E36" s="116">
        <v>9.5764548800000002E-2</v>
      </c>
      <c r="F36" s="116">
        <v>0.1257654456</v>
      </c>
      <c r="G36" s="116">
        <v>0.14353595399999999</v>
      </c>
      <c r="H36" s="116">
        <v>0.14953210189999999</v>
      </c>
      <c r="I36" s="116">
        <v>0.14782421070000001</v>
      </c>
      <c r="J36" s="116">
        <v>0.16343322499999999</v>
      </c>
      <c r="K36" s="116">
        <v>0.1989050238</v>
      </c>
      <c r="L36" s="117">
        <v>1490493200000</v>
      </c>
      <c r="M36" s="117">
        <v>10082876000000</v>
      </c>
      <c r="N36" s="116">
        <v>0.1467245207</v>
      </c>
      <c r="O36" s="116">
        <v>0.14196655590000001</v>
      </c>
      <c r="P36" s="116">
        <v>55</v>
      </c>
      <c r="Q36" s="5"/>
      <c r="R36" s="5"/>
      <c r="S36" s="6"/>
      <c r="T36" s="6"/>
      <c r="U36" s="5"/>
      <c r="V36" s="5" t="str">
        <f t="shared" si="1"/>
        <v>Total capital ratio14</v>
      </c>
      <c r="W36" s="120">
        <v>201412</v>
      </c>
      <c r="X36" s="120">
        <v>2</v>
      </c>
      <c r="Y36" s="120" t="s">
        <v>16</v>
      </c>
      <c r="Z36" s="121" t="s">
        <v>38</v>
      </c>
      <c r="AA36" s="120">
        <v>0.1476323118</v>
      </c>
      <c r="AB36" s="120">
        <v>14</v>
      </c>
      <c r="AC36" s="5"/>
      <c r="AD36" s="6"/>
      <c r="AE36" s="119">
        <v>45</v>
      </c>
      <c r="AF36" s="119">
        <v>3</v>
      </c>
      <c r="AG36" s="119" t="s">
        <v>18</v>
      </c>
      <c r="AH36" s="119">
        <v>0.73972918730000004</v>
      </c>
      <c r="AI36" s="119">
        <v>0.67125942530000005</v>
      </c>
      <c r="AJ36" s="119">
        <v>0.64940720929999995</v>
      </c>
      <c r="AK36" s="119">
        <v>0.58575008019999997</v>
      </c>
      <c r="AL36" s="119">
        <v>0.43853022549999998</v>
      </c>
      <c r="AM36" s="119">
        <v>0.47901454500000001</v>
      </c>
      <c r="AN36" s="119">
        <v>0.58123941359999998</v>
      </c>
      <c r="AO36" s="119">
        <v>0.47615204500000002</v>
      </c>
      <c r="AP36" s="119">
        <v>0.43670663650000002</v>
      </c>
      <c r="AQ36" s="119">
        <v>0.36284477949999999</v>
      </c>
      <c r="AR36" s="119">
        <v>0.36390383250000002</v>
      </c>
      <c r="AS36" s="119">
        <v>0.53644483700000001</v>
      </c>
      <c r="AT36" s="119">
        <v>0.56220319860000001</v>
      </c>
      <c r="AU36" s="119">
        <v>0.42936771629999998</v>
      </c>
      <c r="AV36" s="119">
        <v>0.49909722839999998</v>
      </c>
      <c r="AW36" s="119">
        <v>0.48881084229999999</v>
      </c>
      <c r="AX36" s="119">
        <v>0.4356610581</v>
      </c>
      <c r="AY36" s="119">
        <v>0.443645648</v>
      </c>
      <c r="AZ36" s="119">
        <v>0.42564437579999997</v>
      </c>
      <c r="BA36" s="119">
        <v>0.4074713572</v>
      </c>
      <c r="BB36" s="119">
        <v>0.22358286560000001</v>
      </c>
      <c r="BC36" s="119">
        <v>0.27046879940000002</v>
      </c>
      <c r="BD36" s="119">
        <v>0.2658016788</v>
      </c>
      <c r="BE36" s="119">
        <v>0.16348767619999999</v>
      </c>
      <c r="BF36" s="119">
        <v>0.15345725090000001</v>
      </c>
    </row>
    <row r="37" spans="1:58" x14ac:dyDescent="0.25">
      <c r="A37" s="5" t="str">
        <f t="shared" si="0"/>
        <v>Total capital ratio201306</v>
      </c>
      <c r="B37" s="116">
        <v>201306</v>
      </c>
      <c r="C37" s="116">
        <v>2</v>
      </c>
      <c r="D37" s="116" t="s">
        <v>16</v>
      </c>
      <c r="E37" s="116">
        <v>0.10007691170000001</v>
      </c>
      <c r="F37" s="116">
        <v>0.1314491928</v>
      </c>
      <c r="G37" s="116">
        <v>0.1443950702</v>
      </c>
      <c r="H37" s="116">
        <v>0.15295710739999999</v>
      </c>
      <c r="I37" s="116">
        <v>0.15096378890000001</v>
      </c>
      <c r="J37" s="116">
        <v>0.16847550059999999</v>
      </c>
      <c r="K37" s="116">
        <v>0.20929128</v>
      </c>
      <c r="L37" s="117">
        <v>1486064300000</v>
      </c>
      <c r="M37" s="117">
        <v>9843846300000</v>
      </c>
      <c r="N37" s="116">
        <v>0.15219520580000001</v>
      </c>
      <c r="O37" s="116">
        <v>0.1407823222</v>
      </c>
      <c r="P37" s="116">
        <v>55</v>
      </c>
      <c r="Q37" s="5"/>
      <c r="R37" s="5"/>
      <c r="S37" s="6"/>
      <c r="T37" s="6"/>
      <c r="U37" s="5"/>
      <c r="V37" s="5" t="str">
        <f t="shared" si="1"/>
        <v>Total capital ratio15</v>
      </c>
      <c r="W37" s="120">
        <v>201412</v>
      </c>
      <c r="X37" s="120">
        <v>2</v>
      </c>
      <c r="Y37" s="120" t="s">
        <v>16</v>
      </c>
      <c r="Z37" s="121">
        <v>13</v>
      </c>
      <c r="AA37" s="120">
        <v>0.14233623030000001</v>
      </c>
      <c r="AB37" s="120">
        <v>15</v>
      </c>
      <c r="AC37" s="5"/>
      <c r="AD37" s="6"/>
      <c r="AE37" s="119">
        <v>46</v>
      </c>
      <c r="AF37" s="119">
        <v>1</v>
      </c>
      <c r="AG37" s="119" t="s">
        <v>18</v>
      </c>
      <c r="AH37" s="119">
        <v>0.1733062252</v>
      </c>
      <c r="AI37" s="119">
        <v>0.21434001010000001</v>
      </c>
      <c r="AJ37" s="119">
        <v>0.19175338010000001</v>
      </c>
      <c r="AK37" s="119">
        <v>0.1952061128</v>
      </c>
      <c r="AL37" s="119">
        <v>0.21003287909999999</v>
      </c>
      <c r="AM37" s="119">
        <v>0.19333711370000001</v>
      </c>
      <c r="AN37" s="119">
        <v>0.1944898112</v>
      </c>
      <c r="AO37" s="119">
        <v>0.1968192896</v>
      </c>
      <c r="AP37" s="119">
        <v>0.20545753310000001</v>
      </c>
      <c r="AQ37" s="119">
        <v>0.2304010812</v>
      </c>
      <c r="AR37" s="119">
        <v>0.21477516739999999</v>
      </c>
      <c r="AS37" s="119">
        <v>0.22036407659999999</v>
      </c>
      <c r="AT37" s="119">
        <v>0.1949744393</v>
      </c>
      <c r="AU37" s="119">
        <v>0.19489721970000001</v>
      </c>
      <c r="AV37" s="119">
        <v>0.19501250040000001</v>
      </c>
      <c r="AW37" s="119">
        <v>0.2033074282</v>
      </c>
      <c r="AX37" s="119">
        <v>0.2005110527</v>
      </c>
      <c r="AY37" s="119">
        <v>0.2000356083</v>
      </c>
      <c r="AZ37" s="119">
        <v>0.1997201629</v>
      </c>
      <c r="BA37" s="119">
        <v>0.19141723560000001</v>
      </c>
      <c r="BB37" s="119">
        <v>0.19082438260000001</v>
      </c>
      <c r="BC37" s="119">
        <v>0.1841563611</v>
      </c>
      <c r="BD37" s="119">
        <v>0.1847112679</v>
      </c>
      <c r="BE37" s="119">
        <v>4.3762645099999997E-2</v>
      </c>
      <c r="BF37" s="119">
        <v>4.1712775200000003E-2</v>
      </c>
    </row>
    <row r="38" spans="1:58" x14ac:dyDescent="0.25">
      <c r="A38" s="5" t="str">
        <f t="shared" si="0"/>
        <v>Total capital ratio201309</v>
      </c>
      <c r="B38" s="116">
        <v>201309</v>
      </c>
      <c r="C38" s="116">
        <v>2</v>
      </c>
      <c r="D38" s="116" t="s">
        <v>16</v>
      </c>
      <c r="E38" s="116">
        <v>9.1979578100000001E-2</v>
      </c>
      <c r="F38" s="116">
        <v>0.13012121879999999</v>
      </c>
      <c r="G38" s="116">
        <v>0.14605751189999999</v>
      </c>
      <c r="H38" s="116">
        <v>0.15383233609999999</v>
      </c>
      <c r="I38" s="116">
        <v>0.1541851296</v>
      </c>
      <c r="J38" s="116">
        <v>0.17050902970000001</v>
      </c>
      <c r="K38" s="116">
        <v>0.20197923679999999</v>
      </c>
      <c r="L38" s="117">
        <v>1484963100000</v>
      </c>
      <c r="M38" s="117">
        <v>9631039700000</v>
      </c>
      <c r="N38" s="116">
        <v>0.15422954010000001</v>
      </c>
      <c r="O38" s="116">
        <v>0.14069482129999999</v>
      </c>
      <c r="P38" s="116">
        <v>55</v>
      </c>
      <c r="Q38" s="5"/>
      <c r="R38" s="5"/>
      <c r="S38" s="6"/>
      <c r="T38" s="6"/>
      <c r="U38" s="5"/>
      <c r="V38" s="5" t="str">
        <f t="shared" si="1"/>
        <v>Total capital ratio16</v>
      </c>
      <c r="W38" s="120">
        <v>201412</v>
      </c>
      <c r="X38" s="120">
        <v>2</v>
      </c>
      <c r="Y38" s="120" t="s">
        <v>16</v>
      </c>
      <c r="Z38" s="121" t="s">
        <v>32</v>
      </c>
      <c r="AA38" s="120">
        <v>0.14136165519999999</v>
      </c>
      <c r="AB38" s="120">
        <v>16</v>
      </c>
      <c r="AC38" s="5"/>
      <c r="AD38" s="6"/>
      <c r="AE38" s="119">
        <v>46</v>
      </c>
      <c r="AF38" s="119">
        <v>2</v>
      </c>
      <c r="AG38" s="119" t="s">
        <v>18</v>
      </c>
      <c r="AH38" s="119">
        <v>0.68717235610000005</v>
      </c>
      <c r="AI38" s="119">
        <v>0.60274272620000002</v>
      </c>
      <c r="AJ38" s="119">
        <v>0.49287617820000001</v>
      </c>
      <c r="AK38" s="119">
        <v>0.40237450320000001</v>
      </c>
      <c r="AL38" s="119">
        <v>0.36311948779999997</v>
      </c>
      <c r="AM38" s="119">
        <v>0.45496566240000003</v>
      </c>
      <c r="AN38" s="119">
        <v>0.39165953199999998</v>
      </c>
      <c r="AO38" s="119">
        <v>0.37534284449999999</v>
      </c>
      <c r="AP38" s="119">
        <v>0.4591032551</v>
      </c>
      <c r="AQ38" s="119">
        <v>0.449645342</v>
      </c>
      <c r="AR38" s="119">
        <v>0.47387292879999998</v>
      </c>
      <c r="AS38" s="119">
        <v>0.60701199640000003</v>
      </c>
      <c r="AT38" s="119">
        <v>0.57282547049999999</v>
      </c>
      <c r="AU38" s="119">
        <v>0.56605961049999998</v>
      </c>
      <c r="AV38" s="119">
        <v>0.53817698209999998</v>
      </c>
      <c r="AW38" s="119">
        <v>0.56258090770000002</v>
      </c>
      <c r="AX38" s="119">
        <v>0.5653420857</v>
      </c>
      <c r="AY38" s="119">
        <v>0.56463458239999997</v>
      </c>
      <c r="AZ38" s="119">
        <v>0.50074700080000001</v>
      </c>
      <c r="BA38" s="119">
        <v>0.41555035839999999</v>
      </c>
      <c r="BB38" s="119">
        <v>0.41573721270000003</v>
      </c>
      <c r="BC38" s="119">
        <v>0.36443316390000002</v>
      </c>
      <c r="BD38" s="119">
        <v>0.422028768</v>
      </c>
      <c r="BE38" s="119">
        <v>0.59432071789999996</v>
      </c>
      <c r="BF38" s="119">
        <v>0.61106496880000005</v>
      </c>
    </row>
    <row r="39" spans="1:58" x14ac:dyDescent="0.25">
      <c r="A39" s="5" t="str">
        <f t="shared" si="0"/>
        <v>Total capital ratio201312</v>
      </c>
      <c r="B39" s="116">
        <v>201312</v>
      </c>
      <c r="C39" s="116">
        <v>2</v>
      </c>
      <c r="D39" s="116" t="s">
        <v>16</v>
      </c>
      <c r="E39" s="116">
        <v>0.1094155265</v>
      </c>
      <c r="F39" s="116">
        <v>0.13401867889999999</v>
      </c>
      <c r="G39" s="116">
        <v>0.14817829299999999</v>
      </c>
      <c r="H39" s="116">
        <v>0.15871308719999999</v>
      </c>
      <c r="I39" s="116">
        <v>0.15694336179999999</v>
      </c>
      <c r="J39" s="116">
        <v>0.17408506339999999</v>
      </c>
      <c r="K39" s="116">
        <v>0.21839803329999999</v>
      </c>
      <c r="L39" s="117">
        <v>1477740500000</v>
      </c>
      <c r="M39" s="117">
        <v>9415756700000</v>
      </c>
      <c r="N39" s="116">
        <v>0.14695207690000001</v>
      </c>
      <c r="O39" s="116">
        <v>0.14844707400000001</v>
      </c>
      <c r="P39" s="116">
        <v>55</v>
      </c>
      <c r="Q39" s="5"/>
      <c r="R39" s="5"/>
      <c r="S39" s="6"/>
      <c r="T39" s="6"/>
      <c r="U39" s="5"/>
      <c r="V39" s="5" t="str">
        <f t="shared" si="1"/>
        <v>Total capital ratio17</v>
      </c>
      <c r="W39" s="120">
        <v>201412</v>
      </c>
      <c r="X39" s="120">
        <v>2</v>
      </c>
      <c r="Y39" s="120" t="s">
        <v>16</v>
      </c>
      <c r="Z39" s="121" t="s">
        <v>29</v>
      </c>
      <c r="AA39" s="120">
        <v>0.1401432621</v>
      </c>
      <c r="AB39" s="120">
        <v>17</v>
      </c>
      <c r="AC39" s="5"/>
      <c r="AD39" s="6"/>
      <c r="AE39" s="119">
        <v>46</v>
      </c>
      <c r="AF39" s="119">
        <v>3</v>
      </c>
      <c r="AG39" s="119" t="s">
        <v>18</v>
      </c>
      <c r="AH39" s="119">
        <v>0.13952141870000001</v>
      </c>
      <c r="AI39" s="119">
        <v>0.1829172637</v>
      </c>
      <c r="AJ39" s="119">
        <v>0.3153704417</v>
      </c>
      <c r="AK39" s="119">
        <v>0.40241938399999999</v>
      </c>
      <c r="AL39" s="119">
        <v>0.42684763310000001</v>
      </c>
      <c r="AM39" s="119">
        <v>0.35169722390000002</v>
      </c>
      <c r="AN39" s="119">
        <v>0.41385065679999999</v>
      </c>
      <c r="AO39" s="119">
        <v>0.4278378659</v>
      </c>
      <c r="AP39" s="119">
        <v>0.33543921180000003</v>
      </c>
      <c r="AQ39" s="119">
        <v>0.31995357679999997</v>
      </c>
      <c r="AR39" s="119">
        <v>0.3113519038</v>
      </c>
      <c r="AS39" s="119">
        <v>0.17262392700000001</v>
      </c>
      <c r="AT39" s="119">
        <v>0.23220009019999999</v>
      </c>
      <c r="AU39" s="119">
        <v>0.23904316980000001</v>
      </c>
      <c r="AV39" s="119">
        <v>0.26681051750000001</v>
      </c>
      <c r="AW39" s="119">
        <v>0.23411166410000001</v>
      </c>
      <c r="AX39" s="119">
        <v>0.23414686160000001</v>
      </c>
      <c r="AY39" s="119">
        <v>0.2353298093</v>
      </c>
      <c r="AZ39" s="119">
        <v>0.29953283629999999</v>
      </c>
      <c r="BA39" s="119">
        <v>0.39303240610000001</v>
      </c>
      <c r="BB39" s="119">
        <v>0.39343840460000001</v>
      </c>
      <c r="BC39" s="119">
        <v>0.45141047499999998</v>
      </c>
      <c r="BD39" s="119">
        <v>0.39325996410000003</v>
      </c>
      <c r="BE39" s="119">
        <v>0.36191663709999999</v>
      </c>
      <c r="BF39" s="119">
        <v>0.3472222559</v>
      </c>
    </row>
    <row r="40" spans="1:58" x14ac:dyDescent="0.25">
      <c r="A40" s="5" t="str">
        <f t="shared" si="0"/>
        <v>Total capital ratio201403</v>
      </c>
      <c r="B40" s="116">
        <v>201403</v>
      </c>
      <c r="C40" s="116">
        <v>2</v>
      </c>
      <c r="D40" s="116" t="s">
        <v>16</v>
      </c>
      <c r="E40" s="116">
        <v>0.10784461820000001</v>
      </c>
      <c r="F40" s="116">
        <v>0.13779923150000001</v>
      </c>
      <c r="G40" s="116">
        <v>0.152754</v>
      </c>
      <c r="H40" s="116">
        <v>0.15794558450000001</v>
      </c>
      <c r="I40" s="116">
        <v>0.15169256219999999</v>
      </c>
      <c r="J40" s="116">
        <v>0.18150278210000001</v>
      </c>
      <c r="K40" s="116">
        <v>0.22668010769999999</v>
      </c>
      <c r="L40" s="117">
        <v>1493252800000</v>
      </c>
      <c r="M40" s="117">
        <v>9843942100000</v>
      </c>
      <c r="N40" s="116">
        <v>0.1461986431</v>
      </c>
      <c r="O40" s="116">
        <v>0.15582435980000001</v>
      </c>
      <c r="P40" s="116">
        <v>55</v>
      </c>
      <c r="Q40" s="5"/>
      <c r="R40" s="5"/>
      <c r="S40" s="6"/>
      <c r="T40" s="6"/>
      <c r="U40" s="5"/>
      <c r="V40" s="5" t="str">
        <f t="shared" si="1"/>
        <v>Total capital ratio18</v>
      </c>
      <c r="W40" s="120">
        <v>201412</v>
      </c>
      <c r="X40" s="120">
        <v>2</v>
      </c>
      <c r="Y40" s="120" t="s">
        <v>16</v>
      </c>
      <c r="Z40" s="121">
        <v>10</v>
      </c>
      <c r="AA40" s="120">
        <v>0.138387337</v>
      </c>
      <c r="AB40" s="120">
        <v>18</v>
      </c>
      <c r="AC40" s="5"/>
      <c r="AD40" s="6"/>
      <c r="AE40" s="5"/>
      <c r="AF40" s="5"/>
      <c r="AG40" s="5"/>
      <c r="AH40" s="5"/>
      <c r="AI40" s="5"/>
      <c r="AJ40" s="5"/>
      <c r="AK40" s="5"/>
      <c r="AL40" s="5"/>
      <c r="AM40" s="5"/>
      <c r="AN40" s="5"/>
      <c r="AO40" s="5"/>
      <c r="AP40" s="5"/>
      <c r="AQ40" s="5"/>
      <c r="AR40" s="5"/>
      <c r="AS40" s="5"/>
      <c r="AT40" s="5"/>
      <c r="AU40" s="5"/>
      <c r="AV40" s="5"/>
      <c r="AW40" s="5"/>
      <c r="AX40" s="5"/>
      <c r="AY40" s="5"/>
      <c r="AZ40" s="5"/>
      <c r="BA40" s="5"/>
      <c r="BB40" s="5"/>
      <c r="BC40" s="118"/>
      <c r="BD40" s="118"/>
      <c r="BE40" s="118"/>
      <c r="BF40" s="5"/>
    </row>
    <row r="41" spans="1:58" x14ac:dyDescent="0.25">
      <c r="A41" s="5" t="str">
        <f t="shared" si="0"/>
        <v>Total capital ratio201406</v>
      </c>
      <c r="B41" s="116">
        <v>201406</v>
      </c>
      <c r="C41" s="116">
        <v>2</v>
      </c>
      <c r="D41" s="116" t="s">
        <v>16</v>
      </c>
      <c r="E41" s="116">
        <v>0.1171461233</v>
      </c>
      <c r="F41" s="116">
        <v>0.14653031259999999</v>
      </c>
      <c r="G41" s="116">
        <v>0.15991556700000001</v>
      </c>
      <c r="H41" s="116">
        <v>0.16451631219999999</v>
      </c>
      <c r="I41" s="116">
        <v>0.15735259679999999</v>
      </c>
      <c r="J41" s="116">
        <v>0.17594098189999999</v>
      </c>
      <c r="K41" s="116">
        <v>0.24620638280000001</v>
      </c>
      <c r="L41" s="117">
        <v>1536220300000</v>
      </c>
      <c r="M41" s="117">
        <v>9762916400000</v>
      </c>
      <c r="N41" s="116">
        <v>0.15203727219999999</v>
      </c>
      <c r="O41" s="116">
        <v>0.16313895079999999</v>
      </c>
      <c r="P41" s="116">
        <v>55</v>
      </c>
      <c r="Q41" s="5"/>
      <c r="R41" s="5"/>
      <c r="S41" s="6"/>
      <c r="T41" s="6"/>
      <c r="U41" s="5"/>
      <c r="V41" s="5" t="str">
        <f t="shared" si="1"/>
        <v>Total capital ratio19</v>
      </c>
      <c r="W41" s="120">
        <v>201412</v>
      </c>
      <c r="X41" s="120">
        <v>2</v>
      </c>
      <c r="Y41" s="120" t="s">
        <v>16</v>
      </c>
      <c r="Z41" s="121">
        <v>6</v>
      </c>
      <c r="AA41" s="120">
        <v>0.12952278280000001</v>
      </c>
      <c r="AB41" s="120">
        <v>19</v>
      </c>
      <c r="AC41" s="5"/>
      <c r="AD41" s="6"/>
      <c r="AE41" s="5"/>
      <c r="AF41" s="5"/>
      <c r="AG41" s="5"/>
      <c r="AH41" s="5"/>
      <c r="AI41" s="5"/>
      <c r="AJ41" s="5"/>
      <c r="AK41" s="5"/>
      <c r="AL41" s="5"/>
      <c r="AM41" s="5"/>
      <c r="AN41" s="5"/>
      <c r="AO41" s="5"/>
      <c r="AP41" s="5"/>
      <c r="AQ41" s="5"/>
      <c r="AR41" s="5"/>
      <c r="AS41" s="5"/>
      <c r="AT41" s="5"/>
      <c r="AU41" s="5"/>
      <c r="AV41" s="5"/>
      <c r="AW41" s="5"/>
      <c r="AX41" s="5"/>
      <c r="AY41" s="5"/>
      <c r="AZ41" s="5"/>
      <c r="BA41" s="5"/>
      <c r="BB41" s="5"/>
      <c r="BC41" s="118"/>
      <c r="BD41" s="118"/>
      <c r="BE41" s="118"/>
      <c r="BF41" s="5"/>
    </row>
    <row r="42" spans="1:58" x14ac:dyDescent="0.25">
      <c r="A42" s="5" t="str">
        <f t="shared" si="0"/>
        <v>Total capital ratio201409</v>
      </c>
      <c r="B42" s="116">
        <v>201409</v>
      </c>
      <c r="C42" s="116">
        <v>2</v>
      </c>
      <c r="D42" s="116" t="s">
        <v>16</v>
      </c>
      <c r="E42" s="116">
        <v>0.1228440799</v>
      </c>
      <c r="F42" s="116">
        <v>0.1476018909</v>
      </c>
      <c r="G42" s="116">
        <v>0.16283152889999999</v>
      </c>
      <c r="H42" s="116">
        <v>0.16687229919999999</v>
      </c>
      <c r="I42" s="116">
        <v>0.16056407850000001</v>
      </c>
      <c r="J42" s="116">
        <v>0.17828640270000001</v>
      </c>
      <c r="K42" s="116">
        <v>0.24895067630000001</v>
      </c>
      <c r="L42" s="117">
        <v>1581407700000</v>
      </c>
      <c r="M42" s="117">
        <v>9849075300000</v>
      </c>
      <c r="N42" s="116">
        <v>0.15845535159999999</v>
      </c>
      <c r="O42" s="116">
        <v>0.16359378399999999</v>
      </c>
      <c r="P42" s="116">
        <v>55</v>
      </c>
      <c r="Q42" s="5"/>
      <c r="R42" s="5"/>
      <c r="S42" s="6"/>
      <c r="T42" s="6"/>
      <c r="U42" s="5"/>
      <c r="V42" s="5" t="str">
        <f t="shared" si="1"/>
        <v>Total capital ratio20</v>
      </c>
      <c r="W42" s="120">
        <v>201412</v>
      </c>
      <c r="X42" s="120">
        <v>2</v>
      </c>
      <c r="Y42" s="120" t="s">
        <v>16</v>
      </c>
      <c r="Z42" s="121">
        <v>9</v>
      </c>
      <c r="AA42" s="120">
        <v>0.12740649879999999</v>
      </c>
      <c r="AB42" s="120">
        <v>20</v>
      </c>
      <c r="AC42" s="5"/>
      <c r="AD42" s="6"/>
      <c r="AE42" s="5"/>
      <c r="AF42" s="5"/>
      <c r="AG42" s="5"/>
      <c r="AH42" s="5"/>
      <c r="AI42" s="5"/>
      <c r="AJ42" s="5"/>
      <c r="AK42" s="5"/>
      <c r="AL42" s="5"/>
      <c r="AM42" s="5"/>
      <c r="AN42" s="5"/>
      <c r="AO42" s="5"/>
      <c r="AP42" s="5"/>
      <c r="AQ42" s="5"/>
      <c r="AR42" s="5"/>
      <c r="AS42" s="5"/>
      <c r="AT42" s="5"/>
      <c r="AU42" s="5"/>
      <c r="AV42" s="5"/>
      <c r="AW42" s="5"/>
      <c r="AX42" s="5"/>
      <c r="AY42" s="5"/>
      <c r="AZ42" s="5"/>
      <c r="BA42" s="5"/>
      <c r="BB42" s="5"/>
      <c r="BC42" s="118"/>
      <c r="BD42" s="118"/>
      <c r="BE42" s="118"/>
      <c r="BF42" s="5"/>
    </row>
    <row r="43" spans="1:58" x14ac:dyDescent="0.25">
      <c r="A43" s="5" t="str">
        <f t="shared" si="0"/>
        <v>Total capital ratio201412</v>
      </c>
      <c r="B43" s="116">
        <v>201412</v>
      </c>
      <c r="C43" s="116">
        <v>2</v>
      </c>
      <c r="D43" s="116" t="s">
        <v>16</v>
      </c>
      <c r="E43" s="116">
        <v>0.1249168702</v>
      </c>
      <c r="F43" s="116">
        <v>0.1447015499</v>
      </c>
      <c r="G43" s="116">
        <v>0.16118804249999999</v>
      </c>
      <c r="H43" s="116">
        <v>0.16622786249999999</v>
      </c>
      <c r="I43" s="116">
        <v>0.16084154310000001</v>
      </c>
      <c r="J43" s="116">
        <v>0.17759551179999999</v>
      </c>
      <c r="K43" s="116">
        <v>0.25491153640000003</v>
      </c>
      <c r="L43" s="117">
        <v>1566385700000</v>
      </c>
      <c r="M43" s="117">
        <v>9738688300000</v>
      </c>
      <c r="N43" s="116">
        <v>0.15643874790000001</v>
      </c>
      <c r="O43" s="116">
        <v>0.16363294519999999</v>
      </c>
      <c r="P43" s="116">
        <v>55</v>
      </c>
      <c r="Q43" s="5"/>
      <c r="R43" s="5"/>
      <c r="S43" s="6"/>
      <c r="T43" s="6"/>
      <c r="U43" s="5"/>
      <c r="V43" s="5" t="str">
        <f t="shared" si="1"/>
        <v>Total capital ratio99</v>
      </c>
      <c r="W43" s="120">
        <v>201412</v>
      </c>
      <c r="X43" s="120">
        <v>2</v>
      </c>
      <c r="Y43" s="120" t="s">
        <v>16</v>
      </c>
      <c r="Z43" s="121" t="s">
        <v>40</v>
      </c>
      <c r="AA43" s="120">
        <v>0.16118804249999999</v>
      </c>
      <c r="AB43" s="120">
        <v>99</v>
      </c>
      <c r="AC43" s="5"/>
      <c r="AD43" s="6"/>
      <c r="AE43" s="5"/>
      <c r="AF43" s="5"/>
      <c r="AG43" s="5"/>
      <c r="AH43" s="5"/>
      <c r="AI43" s="7"/>
      <c r="AJ43" s="8"/>
      <c r="AK43" s="5"/>
      <c r="AL43" s="5"/>
      <c r="AM43" s="5"/>
      <c r="AN43" s="5"/>
      <c r="AO43" s="5"/>
      <c r="AP43" s="5"/>
      <c r="AQ43" s="5"/>
      <c r="AR43" s="5"/>
      <c r="AS43" s="5"/>
      <c r="AT43" s="5"/>
      <c r="AU43" s="5"/>
      <c r="AV43" s="5"/>
      <c r="AW43" s="5"/>
      <c r="AX43" s="5"/>
      <c r="AY43" s="5"/>
      <c r="AZ43" s="5"/>
      <c r="BA43" s="5"/>
      <c r="BB43" s="5"/>
      <c r="BC43" s="118"/>
      <c r="BD43" s="118"/>
      <c r="BE43" s="118"/>
      <c r="BF43" s="5"/>
    </row>
    <row r="44" spans="1:58" x14ac:dyDescent="0.25">
      <c r="A44" s="5" t="str">
        <f t="shared" si="0"/>
        <v>CET1 ratio (was T1 excluding hybrids until Q4 2013)200912</v>
      </c>
      <c r="B44" s="116">
        <v>200912</v>
      </c>
      <c r="C44" s="116">
        <v>3</v>
      </c>
      <c r="D44" s="116" t="s">
        <v>186</v>
      </c>
      <c r="E44" s="116">
        <v>5.8387026699999997E-2</v>
      </c>
      <c r="F44" s="116">
        <v>7.1403312999999996E-2</v>
      </c>
      <c r="G44" s="116">
        <v>8.6058393100000005E-2</v>
      </c>
      <c r="H44" s="116">
        <v>8.9713925700000002E-2</v>
      </c>
      <c r="I44" s="116">
        <v>8.9513875300000004E-2</v>
      </c>
      <c r="J44" s="116">
        <v>0.10704928480000001</v>
      </c>
      <c r="K44" s="116">
        <v>0.13337870160000001</v>
      </c>
      <c r="L44" s="117">
        <v>862838540212</v>
      </c>
      <c r="M44" s="117">
        <v>9639159700000</v>
      </c>
      <c r="N44" s="116">
        <v>9.4580945299999997E-2</v>
      </c>
      <c r="O44" s="116">
        <v>7.6773934899999993E-2</v>
      </c>
      <c r="P44" s="116">
        <v>49</v>
      </c>
      <c r="Q44" s="5"/>
      <c r="R44" s="5"/>
      <c r="S44" s="6"/>
      <c r="T44" s="6"/>
      <c r="U44" s="5"/>
      <c r="V44" s="5" t="str">
        <f t="shared" si="1"/>
        <v>CET1 ratio (was T1 excluding hybrids until Q4 2013)1</v>
      </c>
      <c r="W44" s="120">
        <v>201412</v>
      </c>
      <c r="X44" s="120">
        <v>3</v>
      </c>
      <c r="Y44" s="120" t="s">
        <v>186</v>
      </c>
      <c r="Z44" s="121" t="s">
        <v>34</v>
      </c>
      <c r="AA44" s="120">
        <v>0.18364835030000001</v>
      </c>
      <c r="AB44" s="120">
        <v>1</v>
      </c>
      <c r="AC44" s="5"/>
      <c r="AD44" s="6"/>
      <c r="AE44" s="5"/>
      <c r="AF44" s="5"/>
      <c r="AG44" s="5"/>
      <c r="AH44" s="5"/>
      <c r="AI44" s="7"/>
      <c r="AJ44" s="8"/>
      <c r="AK44" s="5"/>
      <c r="AL44" s="5"/>
      <c r="AM44" s="5"/>
      <c r="AN44" s="5"/>
      <c r="AO44" s="5"/>
      <c r="AP44" s="5"/>
      <c r="AQ44" s="5"/>
      <c r="AR44" s="5"/>
      <c r="AS44" s="5"/>
      <c r="AT44" s="5"/>
      <c r="AU44" s="5"/>
      <c r="AV44" s="5"/>
      <c r="AW44" s="5"/>
      <c r="AX44" s="5"/>
      <c r="AY44" s="5"/>
      <c r="AZ44" s="5"/>
      <c r="BA44" s="5"/>
      <c r="BB44" s="5"/>
      <c r="BC44" s="118"/>
      <c r="BD44" s="118"/>
      <c r="BE44" s="118"/>
      <c r="BF44" s="5"/>
    </row>
    <row r="45" spans="1:58" x14ac:dyDescent="0.25">
      <c r="A45" s="5" t="str">
        <f t="shared" si="0"/>
        <v>CET1 ratio (was T1 excluding hybrids until Q4 2013)201003</v>
      </c>
      <c r="B45" s="116">
        <v>201003</v>
      </c>
      <c r="C45" s="116">
        <v>3</v>
      </c>
      <c r="D45" s="116" t="s">
        <v>186</v>
      </c>
      <c r="E45" s="116">
        <v>6.3214577100000002E-2</v>
      </c>
      <c r="F45" s="116">
        <v>7.3341878200000002E-2</v>
      </c>
      <c r="G45" s="116">
        <v>8.45549206E-2</v>
      </c>
      <c r="H45" s="116">
        <v>9.2035997300000005E-2</v>
      </c>
      <c r="I45" s="116">
        <v>9.0286693700000004E-2</v>
      </c>
      <c r="J45" s="116">
        <v>0.1077065125</v>
      </c>
      <c r="K45" s="116">
        <v>0.13986253509999999</v>
      </c>
      <c r="L45" s="117">
        <v>915226214819</v>
      </c>
      <c r="M45" s="117">
        <v>10136889000000</v>
      </c>
      <c r="N45" s="116">
        <v>9.5923807299999997E-2</v>
      </c>
      <c r="O45" s="116">
        <v>7.9205955800000005E-2</v>
      </c>
      <c r="P45" s="116">
        <v>49</v>
      </c>
      <c r="Q45" s="5"/>
      <c r="R45" s="5"/>
      <c r="S45" s="6"/>
      <c r="T45" s="6"/>
      <c r="U45" s="5"/>
      <c r="V45" s="5" t="str">
        <f t="shared" si="1"/>
        <v>CET1 ratio (was T1 excluding hybrids until Q4 2013)2</v>
      </c>
      <c r="W45" s="120">
        <v>201412</v>
      </c>
      <c r="X45" s="120">
        <v>3</v>
      </c>
      <c r="Y45" s="120" t="s">
        <v>186</v>
      </c>
      <c r="Z45" s="121">
        <v>3</v>
      </c>
      <c r="AA45" s="120">
        <v>0.17619794990000001</v>
      </c>
      <c r="AB45" s="120">
        <v>2</v>
      </c>
      <c r="AC45" s="5"/>
      <c r="AD45" s="6"/>
      <c r="AE45" s="5"/>
      <c r="AF45" s="5"/>
      <c r="AG45" s="5"/>
      <c r="AH45" s="5"/>
      <c r="AI45" s="7"/>
      <c r="AJ45" s="8"/>
      <c r="AK45" s="5"/>
      <c r="AL45" s="5"/>
      <c r="AM45" s="5"/>
      <c r="AN45" s="5"/>
      <c r="AO45" s="5"/>
      <c r="AP45" s="5"/>
      <c r="AQ45" s="5"/>
      <c r="AR45" s="5"/>
      <c r="AS45" s="5"/>
      <c r="AT45" s="5"/>
      <c r="AU45" s="5"/>
      <c r="AV45" s="5"/>
      <c r="AW45" s="5"/>
      <c r="AX45" s="5"/>
      <c r="AY45" s="5"/>
      <c r="AZ45" s="5"/>
      <c r="BA45" s="5"/>
      <c r="BB45" s="5"/>
      <c r="BC45" s="118"/>
      <c r="BD45" s="118"/>
      <c r="BE45" s="118"/>
      <c r="BF45" s="5"/>
    </row>
    <row r="46" spans="1:58" x14ac:dyDescent="0.25">
      <c r="A46" s="5" t="str">
        <f t="shared" si="0"/>
        <v>CET1 ratio (was T1 excluding hybrids until Q4 2013)201006</v>
      </c>
      <c r="B46" s="116">
        <v>201006</v>
      </c>
      <c r="C46" s="116">
        <v>3</v>
      </c>
      <c r="D46" s="116" t="s">
        <v>186</v>
      </c>
      <c r="E46" s="116">
        <v>6.0869118E-2</v>
      </c>
      <c r="F46" s="116">
        <v>7.2096305700000002E-2</v>
      </c>
      <c r="G46" s="116">
        <v>8.6368065499999994E-2</v>
      </c>
      <c r="H46" s="116">
        <v>9.0606422000000006E-2</v>
      </c>
      <c r="I46" s="116">
        <v>9.2043327300000005E-2</v>
      </c>
      <c r="J46" s="116">
        <v>0.1059700123</v>
      </c>
      <c r="K46" s="116">
        <v>0.1244605563</v>
      </c>
      <c r="L46" s="117">
        <v>951131413199</v>
      </c>
      <c r="M46" s="117">
        <v>10333518000000</v>
      </c>
      <c r="N46" s="116">
        <v>0.1003163457</v>
      </c>
      <c r="O46" s="116">
        <v>8.0418499300000001E-2</v>
      </c>
      <c r="P46" s="116">
        <v>50</v>
      </c>
      <c r="Q46" s="5"/>
      <c r="R46" s="5"/>
      <c r="S46" s="6"/>
      <c r="T46" s="6"/>
      <c r="U46" s="5"/>
      <c r="V46" s="5" t="str">
        <f t="shared" si="1"/>
        <v>CET1 ratio (was T1 excluding hybrids until Q4 2013)3</v>
      </c>
      <c r="W46" s="120">
        <v>201412</v>
      </c>
      <c r="X46" s="120">
        <v>3</v>
      </c>
      <c r="Y46" s="120" t="s">
        <v>186</v>
      </c>
      <c r="Z46" s="121">
        <v>5</v>
      </c>
      <c r="AA46" s="120">
        <v>0.151458167</v>
      </c>
      <c r="AB46" s="120">
        <v>3</v>
      </c>
      <c r="AC46" s="5"/>
      <c r="AD46" s="6"/>
      <c r="AE46" s="5"/>
      <c r="AF46" s="5"/>
      <c r="AG46" s="5"/>
      <c r="AH46" s="5"/>
      <c r="AI46" s="7"/>
      <c r="AJ46" s="8"/>
      <c r="AK46" s="5"/>
      <c r="AL46" s="5"/>
      <c r="AM46" s="5"/>
      <c r="AN46" s="5"/>
      <c r="AO46" s="5"/>
      <c r="AP46" s="5"/>
      <c r="AQ46" s="5"/>
      <c r="AR46" s="5"/>
      <c r="AS46" s="5"/>
      <c r="AT46" s="5"/>
      <c r="AU46" s="5"/>
      <c r="AV46" s="5"/>
      <c r="AW46" s="5"/>
      <c r="AX46" s="5"/>
      <c r="AY46" s="5"/>
      <c r="AZ46" s="5"/>
      <c r="BA46" s="5"/>
      <c r="BB46" s="5"/>
      <c r="BC46" s="5"/>
      <c r="BD46" s="5"/>
      <c r="BE46" s="5"/>
      <c r="BF46" s="5"/>
    </row>
    <row r="47" spans="1:58" x14ac:dyDescent="0.25">
      <c r="A47" s="5" t="str">
        <f t="shared" si="0"/>
        <v>CET1 ratio (was T1 excluding hybrids until Q4 2013)201009</v>
      </c>
      <c r="B47" s="116">
        <v>201009</v>
      </c>
      <c r="C47" s="116">
        <v>3</v>
      </c>
      <c r="D47" s="116" t="s">
        <v>186</v>
      </c>
      <c r="E47" s="116">
        <v>5.8585232199999997E-2</v>
      </c>
      <c r="F47" s="116">
        <v>7.3926678600000004E-2</v>
      </c>
      <c r="G47" s="116">
        <v>9.2727426799999998E-2</v>
      </c>
      <c r="H47" s="116">
        <v>9.2507406599999994E-2</v>
      </c>
      <c r="I47" s="116">
        <v>9.3371505499999993E-2</v>
      </c>
      <c r="J47" s="116">
        <v>0.1108475255</v>
      </c>
      <c r="K47" s="116">
        <v>0.12422389239999999</v>
      </c>
      <c r="L47" s="117">
        <v>943764888787</v>
      </c>
      <c r="M47" s="117">
        <v>10107633000000</v>
      </c>
      <c r="N47" s="116">
        <v>0.1004245619</v>
      </c>
      <c r="O47" s="116">
        <v>8.5415813800000004E-2</v>
      </c>
      <c r="P47" s="116">
        <v>51</v>
      </c>
      <c r="Q47" s="5"/>
      <c r="R47" s="5"/>
      <c r="S47" s="6"/>
      <c r="T47" s="6"/>
      <c r="U47" s="5"/>
      <c r="V47" s="5" t="str">
        <f t="shared" si="1"/>
        <v>CET1 ratio (was T1 excluding hybrids until Q4 2013)4</v>
      </c>
      <c r="W47" s="120">
        <v>201412</v>
      </c>
      <c r="X47" s="120">
        <v>3</v>
      </c>
      <c r="Y47" s="120" t="s">
        <v>186</v>
      </c>
      <c r="Z47" s="121">
        <v>4</v>
      </c>
      <c r="AA47" s="120">
        <v>0.1510807982</v>
      </c>
      <c r="AB47" s="120">
        <v>4</v>
      </c>
      <c r="AC47" s="5"/>
      <c r="AD47" s="6"/>
      <c r="AE47" s="5"/>
      <c r="AF47" s="5"/>
      <c r="AG47" s="5"/>
      <c r="AH47" s="5"/>
      <c r="AI47" s="7"/>
      <c r="AJ47" s="8"/>
      <c r="AK47" s="5"/>
      <c r="AL47" s="5"/>
      <c r="AM47" s="5"/>
      <c r="AN47" s="5"/>
      <c r="AO47" s="5"/>
      <c r="AP47" s="5"/>
      <c r="AQ47" s="5"/>
      <c r="AR47" s="5"/>
      <c r="AS47" s="5"/>
      <c r="AT47" s="5"/>
      <c r="AU47" s="5"/>
      <c r="AV47" s="5"/>
      <c r="AW47" s="5"/>
      <c r="AX47" s="5"/>
      <c r="AY47" s="5"/>
      <c r="AZ47" s="5"/>
      <c r="BA47" s="5"/>
      <c r="BB47" s="5"/>
      <c r="BC47" s="5"/>
      <c r="BD47" s="5"/>
      <c r="BE47" s="5"/>
      <c r="BF47" s="5"/>
    </row>
    <row r="48" spans="1:58" x14ac:dyDescent="0.25">
      <c r="A48" s="5" t="str">
        <f t="shared" si="0"/>
        <v>CET1 ratio (was T1 excluding hybrids until Q4 2013)201012</v>
      </c>
      <c r="B48" s="116">
        <v>201012</v>
      </c>
      <c r="C48" s="116">
        <v>3</v>
      </c>
      <c r="D48" s="116" t="s">
        <v>186</v>
      </c>
      <c r="E48" s="116">
        <v>5.1995164500000003E-2</v>
      </c>
      <c r="F48" s="116">
        <v>7.7031475599999996E-2</v>
      </c>
      <c r="G48" s="116">
        <v>8.5050014899999998E-2</v>
      </c>
      <c r="H48" s="116">
        <v>9.2009267300000003E-2</v>
      </c>
      <c r="I48" s="116">
        <v>8.9905681099999996E-2</v>
      </c>
      <c r="J48" s="116">
        <v>0.1038157245</v>
      </c>
      <c r="K48" s="116">
        <v>0.13642412979999999</v>
      </c>
      <c r="L48" s="117">
        <v>901578048770</v>
      </c>
      <c r="M48" s="117">
        <v>10028043000000</v>
      </c>
      <c r="N48" s="116">
        <v>8.93780832E-2</v>
      </c>
      <c r="O48" s="116">
        <v>8.2748960799999993E-2</v>
      </c>
      <c r="P48" s="116">
        <v>51</v>
      </c>
      <c r="Q48" s="5"/>
      <c r="R48" s="5"/>
      <c r="S48" s="6"/>
      <c r="T48" s="6"/>
      <c r="U48" s="5"/>
      <c r="V48" s="5" t="str">
        <f t="shared" si="1"/>
        <v>CET1 ratio (was T1 excluding hybrids until Q4 2013)5</v>
      </c>
      <c r="W48" s="120">
        <v>201412</v>
      </c>
      <c r="X48" s="120">
        <v>3</v>
      </c>
      <c r="Y48" s="120" t="s">
        <v>186</v>
      </c>
      <c r="Z48" s="121">
        <v>1</v>
      </c>
      <c r="AA48" s="120">
        <v>0.14895288570000001</v>
      </c>
      <c r="AB48" s="120">
        <v>5</v>
      </c>
      <c r="AC48" s="5"/>
      <c r="AD48" s="6"/>
      <c r="AE48" s="5"/>
      <c r="AF48" s="5"/>
      <c r="AG48" s="5"/>
      <c r="AH48" s="5"/>
      <c r="AI48" s="7"/>
      <c r="AJ48" s="8"/>
      <c r="AK48" s="5"/>
      <c r="AL48" s="5"/>
      <c r="AM48" s="5"/>
      <c r="AN48" s="5"/>
      <c r="AO48" s="5"/>
      <c r="AP48" s="5"/>
      <c r="AQ48" s="5"/>
      <c r="AR48" s="5"/>
      <c r="AS48" s="5"/>
      <c r="AT48" s="5"/>
      <c r="AU48" s="5"/>
      <c r="AV48" s="5"/>
      <c r="AW48" s="5"/>
      <c r="AX48" s="5"/>
      <c r="AY48" s="5"/>
      <c r="AZ48" s="5"/>
      <c r="BA48" s="5"/>
      <c r="BB48" s="5"/>
      <c r="BC48" s="5"/>
      <c r="BD48" s="5"/>
      <c r="BE48" s="5"/>
      <c r="BF48" s="5"/>
    </row>
    <row r="49" spans="1:58" x14ac:dyDescent="0.25">
      <c r="A49" s="5" t="str">
        <f t="shared" si="0"/>
        <v>CET1 ratio (was T1 excluding hybrids until Q4 2013)201103</v>
      </c>
      <c r="B49" s="116">
        <v>201103</v>
      </c>
      <c r="C49" s="116">
        <v>3</v>
      </c>
      <c r="D49" s="116" t="s">
        <v>186</v>
      </c>
      <c r="E49" s="116">
        <v>5.9233606500000001E-2</v>
      </c>
      <c r="F49" s="116">
        <v>8.1618936399999995E-2</v>
      </c>
      <c r="G49" s="116">
        <v>9.0452761000000007E-2</v>
      </c>
      <c r="H49" s="116">
        <v>9.7133702099999997E-2</v>
      </c>
      <c r="I49" s="116">
        <v>9.3067360099999996E-2</v>
      </c>
      <c r="J49" s="116">
        <v>0.1089266882</v>
      </c>
      <c r="K49" s="116">
        <v>0.14648235449999999</v>
      </c>
      <c r="L49" s="117">
        <v>912328174081</v>
      </c>
      <c r="M49" s="117">
        <v>9802880100000</v>
      </c>
      <c r="N49" s="116">
        <v>9.5681201300000004E-2</v>
      </c>
      <c r="O49" s="116">
        <v>8.9340862500000007E-2</v>
      </c>
      <c r="P49" s="116">
        <v>51</v>
      </c>
      <c r="Q49" s="5"/>
      <c r="R49" s="5"/>
      <c r="S49" s="6"/>
      <c r="T49" s="6"/>
      <c r="U49" s="5"/>
      <c r="V49" s="5" t="str">
        <f t="shared" si="1"/>
        <v>CET1 ratio (was T1 excluding hybrids until Q4 2013)6</v>
      </c>
      <c r="W49" s="120">
        <v>201412</v>
      </c>
      <c r="X49" s="120">
        <v>3</v>
      </c>
      <c r="Y49" s="120" t="s">
        <v>186</v>
      </c>
      <c r="Z49" s="121">
        <v>2</v>
      </c>
      <c r="AA49" s="120">
        <v>0.1452264231</v>
      </c>
      <c r="AB49" s="120">
        <v>6</v>
      </c>
      <c r="AC49" s="5"/>
      <c r="AD49" s="6"/>
      <c r="AE49" s="5"/>
      <c r="AF49" s="5"/>
      <c r="AG49" s="5"/>
      <c r="AH49" s="5"/>
      <c r="AI49" s="7"/>
      <c r="AJ49" s="8"/>
      <c r="AK49" s="5"/>
      <c r="AL49" s="5"/>
      <c r="AM49" s="5"/>
      <c r="AN49" s="5"/>
      <c r="AO49" s="5"/>
      <c r="AP49" s="5"/>
      <c r="AQ49" s="5"/>
      <c r="AR49" s="5"/>
      <c r="AS49" s="5"/>
      <c r="AT49" s="5"/>
      <c r="AU49" s="5"/>
      <c r="AV49" s="5"/>
      <c r="AW49" s="5"/>
      <c r="AX49" s="5"/>
      <c r="AY49" s="5"/>
      <c r="AZ49" s="5"/>
      <c r="BA49" s="5"/>
      <c r="BB49" s="5"/>
      <c r="BC49" s="5"/>
      <c r="BD49" s="5"/>
      <c r="BE49" s="5"/>
      <c r="BF49" s="5"/>
    </row>
    <row r="50" spans="1:58" x14ac:dyDescent="0.25">
      <c r="A50" s="5" t="str">
        <f t="shared" si="0"/>
        <v>CET1 ratio (was T1 excluding hybrids until Q4 2013)201106</v>
      </c>
      <c r="B50" s="116">
        <v>201106</v>
      </c>
      <c r="C50" s="116">
        <v>3</v>
      </c>
      <c r="D50" s="116" t="s">
        <v>186</v>
      </c>
      <c r="E50" s="116">
        <v>6.0177101099999998E-2</v>
      </c>
      <c r="F50" s="116">
        <v>7.8805795100000006E-2</v>
      </c>
      <c r="G50" s="116">
        <v>9.3474511400000002E-2</v>
      </c>
      <c r="H50" s="116">
        <v>9.6553465899999996E-2</v>
      </c>
      <c r="I50" s="116">
        <v>9.3129119799999993E-2</v>
      </c>
      <c r="J50" s="116">
        <v>0.1034549595</v>
      </c>
      <c r="K50" s="116">
        <v>0.1437444769</v>
      </c>
      <c r="L50" s="117">
        <v>969377457101</v>
      </c>
      <c r="M50" s="117">
        <v>10408962000000</v>
      </c>
      <c r="N50" s="116">
        <v>9.64836949E-2</v>
      </c>
      <c r="O50" s="116">
        <v>8.6702923400000007E-2</v>
      </c>
      <c r="P50" s="116">
        <v>56</v>
      </c>
      <c r="Q50" s="5"/>
      <c r="R50" s="5"/>
      <c r="S50" s="6"/>
      <c r="T50" s="6"/>
      <c r="U50" s="5"/>
      <c r="V50" s="5" t="str">
        <f t="shared" si="1"/>
        <v>CET1 ratio (was T1 excluding hybrids until Q4 2013)7</v>
      </c>
      <c r="W50" s="120">
        <v>201412</v>
      </c>
      <c r="X50" s="120">
        <v>3</v>
      </c>
      <c r="Y50" s="120" t="s">
        <v>186</v>
      </c>
      <c r="Z50" s="121">
        <v>12</v>
      </c>
      <c r="AA50" s="120">
        <v>0.14335486459999999</v>
      </c>
      <c r="AB50" s="120">
        <v>7</v>
      </c>
      <c r="AC50" s="5"/>
      <c r="AD50" s="6"/>
      <c r="AE50" s="5"/>
      <c r="AF50" s="5"/>
      <c r="AG50" s="5"/>
      <c r="AH50" s="5"/>
      <c r="AI50" s="7"/>
      <c r="AJ50" s="8"/>
      <c r="AK50" s="5"/>
      <c r="AL50" s="5"/>
      <c r="AM50" s="5"/>
      <c r="AN50" s="5"/>
      <c r="AO50" s="5"/>
      <c r="AP50" s="5"/>
      <c r="AQ50" s="5"/>
      <c r="AR50" s="5"/>
      <c r="AS50" s="5"/>
      <c r="AT50" s="5"/>
      <c r="AU50" s="5"/>
      <c r="AV50" s="5"/>
      <c r="AW50" s="5"/>
      <c r="AX50" s="5"/>
      <c r="AY50" s="5"/>
      <c r="AZ50" s="5"/>
      <c r="BA50" s="5"/>
      <c r="BB50" s="5"/>
      <c r="BC50" s="5"/>
      <c r="BD50" s="5"/>
      <c r="BE50" s="5"/>
      <c r="BF50" s="5"/>
    </row>
    <row r="51" spans="1:58" x14ac:dyDescent="0.25">
      <c r="A51" s="5" t="str">
        <f t="shared" si="0"/>
        <v>CET1 ratio (was T1 excluding hybrids until Q4 2013)201109</v>
      </c>
      <c r="B51" s="116">
        <v>201109</v>
      </c>
      <c r="C51" s="116">
        <v>3</v>
      </c>
      <c r="D51" s="116" t="s">
        <v>186</v>
      </c>
      <c r="E51" s="116">
        <v>6.0898796599999999E-2</v>
      </c>
      <c r="F51" s="116">
        <v>7.9693018599999998E-2</v>
      </c>
      <c r="G51" s="116">
        <v>9.3806124699999993E-2</v>
      </c>
      <c r="H51" s="116">
        <v>9.7419735100000002E-2</v>
      </c>
      <c r="I51" s="116">
        <v>9.4140386899999998E-2</v>
      </c>
      <c r="J51" s="116">
        <v>0.10564082230000001</v>
      </c>
      <c r="K51" s="116">
        <v>0.16039914659999999</v>
      </c>
      <c r="L51" s="117">
        <v>999718032997</v>
      </c>
      <c r="M51" s="117">
        <v>10619438000000</v>
      </c>
      <c r="N51" s="116">
        <v>9.3899866900000004E-2</v>
      </c>
      <c r="O51" s="116">
        <v>9.3712382499999997E-2</v>
      </c>
      <c r="P51" s="116">
        <v>56</v>
      </c>
      <c r="Q51" s="5"/>
      <c r="R51" s="5"/>
      <c r="S51" s="6"/>
      <c r="T51" s="6"/>
      <c r="U51" s="5"/>
      <c r="V51" s="5" t="str">
        <f t="shared" si="1"/>
        <v>CET1 ratio (was T1 excluding hybrids until Q4 2013)8</v>
      </c>
      <c r="W51" s="120">
        <v>201412</v>
      </c>
      <c r="X51" s="120">
        <v>3</v>
      </c>
      <c r="Y51" s="120" t="s">
        <v>186</v>
      </c>
      <c r="Z51" s="121">
        <v>13</v>
      </c>
      <c r="AA51" s="120">
        <v>0.1404807662</v>
      </c>
      <c r="AB51" s="120">
        <v>8</v>
      </c>
      <c r="AC51" s="5"/>
      <c r="AD51" s="6"/>
      <c r="AE51" s="5"/>
      <c r="AF51" s="5"/>
      <c r="AG51" s="5"/>
      <c r="AH51" s="5"/>
      <c r="AI51" s="7"/>
      <c r="AJ51" s="8"/>
      <c r="AK51" s="5"/>
      <c r="AL51" s="5"/>
      <c r="AM51" s="5"/>
      <c r="AN51" s="5"/>
      <c r="AO51" s="5"/>
      <c r="AP51" s="5"/>
      <c r="AQ51" s="5"/>
      <c r="AR51" s="5"/>
      <c r="AS51" s="5"/>
      <c r="AT51" s="5"/>
      <c r="AU51" s="5"/>
      <c r="AV51" s="5"/>
      <c r="AW51" s="5"/>
      <c r="AX51" s="5"/>
      <c r="AY51" s="5"/>
      <c r="AZ51" s="5"/>
      <c r="BA51" s="5"/>
      <c r="BB51" s="5"/>
      <c r="BC51" s="5"/>
      <c r="BD51" s="5"/>
      <c r="BE51" s="5"/>
      <c r="BF51" s="5"/>
    </row>
    <row r="52" spans="1:58" x14ac:dyDescent="0.25">
      <c r="A52" s="5" t="str">
        <f t="shared" si="0"/>
        <v>CET1 ratio (was T1 excluding hybrids until Q4 2013)201112</v>
      </c>
      <c r="B52" s="116">
        <v>201112</v>
      </c>
      <c r="C52" s="116">
        <v>3</v>
      </c>
      <c r="D52" s="116" t="s">
        <v>186</v>
      </c>
      <c r="E52" s="116">
        <v>-3.6261784999999998E-2</v>
      </c>
      <c r="F52" s="116">
        <v>8.05891792E-2</v>
      </c>
      <c r="G52" s="116">
        <v>9.3559573199999996E-2</v>
      </c>
      <c r="H52" s="116">
        <v>8.6696425999999993E-2</v>
      </c>
      <c r="I52" s="116">
        <v>9.2398571900000004E-2</v>
      </c>
      <c r="J52" s="116">
        <v>0.1053999752</v>
      </c>
      <c r="K52" s="116">
        <v>0.16006517510000001</v>
      </c>
      <c r="L52" s="117">
        <v>996015196658</v>
      </c>
      <c r="M52" s="117">
        <v>10779552000000</v>
      </c>
      <c r="N52" s="116">
        <v>9.6000099699999994E-2</v>
      </c>
      <c r="O52" s="116">
        <v>9.3440050999999996E-2</v>
      </c>
      <c r="P52" s="116">
        <v>56</v>
      </c>
      <c r="Q52" s="5"/>
      <c r="R52" s="5"/>
      <c r="S52" s="6"/>
      <c r="T52" s="6"/>
      <c r="U52" s="5"/>
      <c r="V52" s="5" t="str">
        <f t="shared" si="1"/>
        <v>CET1 ratio (was T1 excluding hybrids until Q4 2013)9</v>
      </c>
      <c r="W52" s="120">
        <v>201412</v>
      </c>
      <c r="X52" s="120">
        <v>3</v>
      </c>
      <c r="Y52" s="120" t="s">
        <v>186</v>
      </c>
      <c r="Z52" s="121" t="s">
        <v>32</v>
      </c>
      <c r="AA52" s="120">
        <v>0.1391636064</v>
      </c>
      <c r="AB52" s="120">
        <v>9</v>
      </c>
      <c r="AC52" s="5"/>
      <c r="AD52" s="6"/>
      <c r="AE52" s="5"/>
      <c r="AF52" s="5"/>
      <c r="AG52" s="5"/>
      <c r="AH52" s="5"/>
      <c r="AI52" s="7"/>
      <c r="AJ52" s="8"/>
      <c r="AK52" s="5"/>
      <c r="AL52" s="5"/>
      <c r="AM52" s="5"/>
      <c r="AN52" s="5"/>
      <c r="AO52" s="5"/>
      <c r="AP52" s="5"/>
      <c r="AQ52" s="5"/>
      <c r="AR52" s="5"/>
      <c r="AS52" s="5"/>
      <c r="AT52" s="5"/>
      <c r="AU52" s="5"/>
      <c r="AV52" s="5"/>
      <c r="AW52" s="5"/>
      <c r="AX52" s="5"/>
      <c r="AY52" s="5"/>
      <c r="AZ52" s="5"/>
      <c r="BA52" s="5"/>
      <c r="BB52" s="5"/>
      <c r="BC52" s="5"/>
      <c r="BD52" s="5"/>
      <c r="BE52" s="5"/>
      <c r="BF52" s="5"/>
    </row>
    <row r="53" spans="1:58" x14ac:dyDescent="0.25">
      <c r="A53" s="5" t="str">
        <f t="shared" si="0"/>
        <v>CET1 ratio (was T1 excluding hybrids until Q4 2013)201203</v>
      </c>
      <c r="B53" s="116">
        <v>201203</v>
      </c>
      <c r="C53" s="116">
        <v>3</v>
      </c>
      <c r="D53" s="116" t="s">
        <v>186</v>
      </c>
      <c r="E53" s="116">
        <v>-4.0661750000000003E-2</v>
      </c>
      <c r="F53" s="116">
        <v>8.3368080499999997E-2</v>
      </c>
      <c r="G53" s="116">
        <v>9.9861499000000006E-2</v>
      </c>
      <c r="H53" s="116">
        <v>9.1794627500000003E-2</v>
      </c>
      <c r="I53" s="116">
        <v>9.7950709600000005E-2</v>
      </c>
      <c r="J53" s="116">
        <v>0.1126310745</v>
      </c>
      <c r="K53" s="116">
        <v>0.16036191159999999</v>
      </c>
      <c r="L53" s="117">
        <v>1023636600000</v>
      </c>
      <c r="M53" s="117">
        <v>10450528000000</v>
      </c>
      <c r="N53" s="116">
        <v>9.9581296E-2</v>
      </c>
      <c r="O53" s="116">
        <v>0.100141702</v>
      </c>
      <c r="P53" s="116">
        <v>56</v>
      </c>
      <c r="Q53" s="5"/>
      <c r="R53" s="5"/>
      <c r="S53" s="6"/>
      <c r="T53" s="6"/>
      <c r="U53" s="5"/>
      <c r="V53" s="5" t="str">
        <f t="shared" si="1"/>
        <v>CET1 ratio (was T1 excluding hybrids until Q4 2013)10</v>
      </c>
      <c r="W53" s="120">
        <v>201412</v>
      </c>
      <c r="X53" s="120">
        <v>3</v>
      </c>
      <c r="Y53" s="120" t="s">
        <v>186</v>
      </c>
      <c r="Z53" s="121">
        <v>7</v>
      </c>
      <c r="AA53" s="120">
        <v>0.1355213207</v>
      </c>
      <c r="AB53" s="120">
        <v>10</v>
      </c>
      <c r="AC53" s="5"/>
      <c r="AD53" s="6"/>
      <c r="AE53" s="5"/>
      <c r="AF53" s="5"/>
      <c r="AG53" s="5"/>
      <c r="AH53" s="5"/>
      <c r="AI53" s="7"/>
      <c r="AJ53" s="8"/>
      <c r="AK53" s="5"/>
      <c r="AL53" s="5"/>
      <c r="AM53" s="5"/>
      <c r="AN53" s="5"/>
      <c r="AO53" s="5"/>
      <c r="AP53" s="5"/>
      <c r="AQ53" s="5"/>
      <c r="AR53" s="5"/>
      <c r="AS53" s="5"/>
      <c r="AT53" s="5"/>
      <c r="AU53" s="5"/>
      <c r="AV53" s="5"/>
      <c r="AW53" s="5"/>
      <c r="AX53" s="5"/>
      <c r="AY53" s="5"/>
      <c r="AZ53" s="5"/>
      <c r="BA53" s="5"/>
      <c r="BB53" s="5"/>
      <c r="BC53" s="5"/>
      <c r="BD53" s="5"/>
      <c r="BE53" s="5"/>
      <c r="BF53" s="5"/>
    </row>
    <row r="54" spans="1:58" x14ac:dyDescent="0.25">
      <c r="A54" s="5" t="str">
        <f t="shared" si="0"/>
        <v>CET1 ratio (was T1 excluding hybrids until Q4 2013)201206</v>
      </c>
      <c r="B54" s="116">
        <v>201206</v>
      </c>
      <c r="C54" s="116">
        <v>3</v>
      </c>
      <c r="D54" s="116" t="s">
        <v>186</v>
      </c>
      <c r="E54" s="116">
        <v>4.0175770600000001E-2</v>
      </c>
      <c r="F54" s="116">
        <v>9.3219178E-2</v>
      </c>
      <c r="G54" s="116">
        <v>0.1033136355</v>
      </c>
      <c r="H54" s="116">
        <v>0.1011201847</v>
      </c>
      <c r="I54" s="116">
        <v>0.1024929727</v>
      </c>
      <c r="J54" s="116">
        <v>0.1117179133</v>
      </c>
      <c r="K54" s="116">
        <v>0.1616984877</v>
      </c>
      <c r="L54" s="117">
        <v>1068745100000</v>
      </c>
      <c r="M54" s="117">
        <v>10427496000000</v>
      </c>
      <c r="N54" s="116">
        <v>0.1022281281</v>
      </c>
      <c r="O54" s="116">
        <v>0.1037945051</v>
      </c>
      <c r="P54" s="116">
        <v>56</v>
      </c>
      <c r="Q54" s="5"/>
      <c r="R54" s="5"/>
      <c r="S54" s="6"/>
      <c r="T54" s="6"/>
      <c r="U54" s="5"/>
      <c r="V54" s="5" t="str">
        <f t="shared" si="1"/>
        <v>CET1 ratio (was T1 excluding hybrids until Q4 2013)11</v>
      </c>
      <c r="W54" s="120">
        <v>201412</v>
      </c>
      <c r="X54" s="120">
        <v>3</v>
      </c>
      <c r="Y54" s="120" t="s">
        <v>186</v>
      </c>
      <c r="Z54" s="121">
        <v>8</v>
      </c>
      <c r="AA54" s="120">
        <v>0.12511095529999999</v>
      </c>
      <c r="AB54" s="120">
        <v>11</v>
      </c>
      <c r="AC54" s="5"/>
      <c r="AD54" s="6"/>
      <c r="AE54" s="5"/>
      <c r="AF54" s="5"/>
      <c r="AG54" s="5"/>
      <c r="AH54" s="5"/>
      <c r="AI54" s="7"/>
      <c r="AJ54" s="8"/>
      <c r="AK54" s="5"/>
      <c r="AL54" s="5"/>
      <c r="AM54" s="5"/>
      <c r="AN54" s="5"/>
      <c r="AO54" s="5"/>
      <c r="AP54" s="5"/>
      <c r="AQ54" s="5"/>
      <c r="AR54" s="5"/>
      <c r="AS54" s="5"/>
      <c r="AT54" s="5"/>
      <c r="AU54" s="5"/>
      <c r="AV54" s="5"/>
      <c r="AW54" s="5"/>
      <c r="AX54" s="5"/>
      <c r="AY54" s="5"/>
      <c r="AZ54" s="5"/>
      <c r="BA54" s="5"/>
      <c r="BB54" s="5"/>
      <c r="BC54" s="5"/>
      <c r="BD54" s="5"/>
      <c r="BE54" s="5"/>
      <c r="BF54" s="5"/>
    </row>
    <row r="55" spans="1:58" x14ac:dyDescent="0.25">
      <c r="A55" s="5" t="str">
        <f t="shared" si="0"/>
        <v>CET1 ratio (was T1 excluding hybrids until Q4 2013)201209</v>
      </c>
      <c r="B55" s="116">
        <v>201209</v>
      </c>
      <c r="C55" s="116">
        <v>3</v>
      </c>
      <c r="D55" s="116" t="s">
        <v>186</v>
      </c>
      <c r="E55" s="116">
        <v>2.7070891600000001E-2</v>
      </c>
      <c r="F55" s="116">
        <v>9.4096936199999995E-2</v>
      </c>
      <c r="G55" s="116">
        <v>0.10509054969999999</v>
      </c>
      <c r="H55" s="116">
        <v>0.1023075936</v>
      </c>
      <c r="I55" s="116">
        <v>0.1051873243</v>
      </c>
      <c r="J55" s="116">
        <v>0.1139939422</v>
      </c>
      <c r="K55" s="116">
        <v>0.1594634801</v>
      </c>
      <c r="L55" s="117">
        <v>1088349900000</v>
      </c>
      <c r="M55" s="117">
        <v>10346778000000</v>
      </c>
      <c r="N55" s="116">
        <v>0.1066807914</v>
      </c>
      <c r="O55" s="116">
        <v>0.1043734714</v>
      </c>
      <c r="P55" s="116">
        <v>56</v>
      </c>
      <c r="Q55" s="5"/>
      <c r="R55" s="5"/>
      <c r="S55" s="6"/>
      <c r="T55" s="6"/>
      <c r="U55" s="5"/>
      <c r="V55" s="5" t="str">
        <f t="shared" si="1"/>
        <v>CET1 ratio (was T1 excluding hybrids until Q4 2013)12</v>
      </c>
      <c r="W55" s="120">
        <v>201412</v>
      </c>
      <c r="X55" s="120">
        <v>3</v>
      </c>
      <c r="Y55" s="120" t="s">
        <v>186</v>
      </c>
      <c r="Z55" s="121" t="s">
        <v>17</v>
      </c>
      <c r="AA55" s="120">
        <v>0.12483269819999999</v>
      </c>
      <c r="AB55" s="120">
        <v>12</v>
      </c>
      <c r="AC55" s="5"/>
      <c r="AD55" s="6"/>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row>
    <row r="56" spans="1:58" x14ac:dyDescent="0.25">
      <c r="A56" s="5" t="str">
        <f t="shared" si="0"/>
        <v>CET1 ratio (was T1 excluding hybrids until Q4 2013)201212</v>
      </c>
      <c r="B56" s="116">
        <v>201212</v>
      </c>
      <c r="C56" s="116">
        <v>3</v>
      </c>
      <c r="D56" s="116" t="s">
        <v>186</v>
      </c>
      <c r="E56" s="116">
        <v>3.5580401499999997E-2</v>
      </c>
      <c r="F56" s="116">
        <v>9.5235084999999997E-2</v>
      </c>
      <c r="G56" s="116">
        <v>0.10684284550000001</v>
      </c>
      <c r="H56" s="116">
        <v>0.10506237</v>
      </c>
      <c r="I56" s="116">
        <v>0.10775617949999999</v>
      </c>
      <c r="J56" s="116">
        <v>0.1164804738</v>
      </c>
      <c r="K56" s="116">
        <v>0.16149596150000001</v>
      </c>
      <c r="L56" s="117">
        <v>1084152900000</v>
      </c>
      <c r="M56" s="117">
        <v>10061167000000</v>
      </c>
      <c r="N56" s="116">
        <v>0.1072581355</v>
      </c>
      <c r="O56" s="116">
        <v>0.1066457844</v>
      </c>
      <c r="P56" s="116">
        <v>56</v>
      </c>
      <c r="Q56" s="5"/>
      <c r="R56" s="5"/>
      <c r="S56" s="6"/>
      <c r="T56" s="6"/>
      <c r="U56" s="5"/>
      <c r="V56" s="5" t="str">
        <f t="shared" si="1"/>
        <v>CET1 ratio (was T1 excluding hybrids until Q4 2013)13</v>
      </c>
      <c r="W56" s="120">
        <v>201412</v>
      </c>
      <c r="X56" s="120">
        <v>3</v>
      </c>
      <c r="Y56" s="120" t="s">
        <v>186</v>
      </c>
      <c r="Z56" s="121" t="s">
        <v>38</v>
      </c>
      <c r="AA56" s="120">
        <v>0.119354027</v>
      </c>
      <c r="AB56" s="120">
        <v>13</v>
      </c>
      <c r="AC56" s="5"/>
      <c r="AD56" s="6"/>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row>
    <row r="57" spans="1:58" x14ac:dyDescent="0.25">
      <c r="A57" s="5" t="str">
        <f t="shared" si="0"/>
        <v>CET1 ratio (was T1 excluding hybrids until Q4 2013)201303</v>
      </c>
      <c r="B57" s="116">
        <v>201303</v>
      </c>
      <c r="C57" s="116">
        <v>3</v>
      </c>
      <c r="D57" s="116" t="s">
        <v>186</v>
      </c>
      <c r="E57" s="116">
        <v>8.5248650199999998E-2</v>
      </c>
      <c r="F57" s="116">
        <v>9.8430128399999997E-2</v>
      </c>
      <c r="G57" s="116">
        <v>0.1072043166</v>
      </c>
      <c r="H57" s="116">
        <v>0.11216953139999999</v>
      </c>
      <c r="I57" s="116">
        <v>0.10787548819999999</v>
      </c>
      <c r="J57" s="116">
        <v>0.1228327364</v>
      </c>
      <c r="K57" s="116">
        <v>0.15019072729999999</v>
      </c>
      <c r="L57" s="117">
        <v>1087695100000</v>
      </c>
      <c r="M57" s="117">
        <v>10082876000000</v>
      </c>
      <c r="N57" s="116">
        <v>0.1025071882</v>
      </c>
      <c r="O57" s="116">
        <v>0.11051427799999999</v>
      </c>
      <c r="P57" s="116">
        <v>55</v>
      </c>
      <c r="Q57" s="5"/>
      <c r="R57" s="5"/>
      <c r="S57" s="6"/>
      <c r="T57" s="6"/>
      <c r="U57" s="5"/>
      <c r="V57" s="5" t="str">
        <f t="shared" si="1"/>
        <v>CET1 ratio (was T1 excluding hybrids until Q4 2013)14</v>
      </c>
      <c r="W57" s="120">
        <v>201412</v>
      </c>
      <c r="X57" s="120">
        <v>3</v>
      </c>
      <c r="Y57" s="120" t="s">
        <v>186</v>
      </c>
      <c r="Z57" s="121" t="s">
        <v>25</v>
      </c>
      <c r="AA57" s="120">
        <v>0.11857581859999999</v>
      </c>
      <c r="AB57" s="120">
        <v>14</v>
      </c>
      <c r="AC57" s="5"/>
      <c r="AD57" s="6"/>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row>
    <row r="58" spans="1:58" x14ac:dyDescent="0.25">
      <c r="A58" s="5" t="str">
        <f t="shared" si="0"/>
        <v>CET1 ratio (was T1 excluding hybrids until Q4 2013)201306</v>
      </c>
      <c r="B58" s="116">
        <v>201306</v>
      </c>
      <c r="C58" s="116">
        <v>3</v>
      </c>
      <c r="D58" s="116" t="s">
        <v>186</v>
      </c>
      <c r="E58" s="116">
        <v>8.5356785099999999E-2</v>
      </c>
      <c r="F58" s="116">
        <v>0.10007691170000001</v>
      </c>
      <c r="G58" s="116">
        <v>0.1102114848</v>
      </c>
      <c r="H58" s="116">
        <v>0.1166787207</v>
      </c>
      <c r="I58" s="116">
        <v>0.1113701649</v>
      </c>
      <c r="J58" s="116">
        <v>0.12630815870000001</v>
      </c>
      <c r="K58" s="116">
        <v>0.15399323940000001</v>
      </c>
      <c r="L58" s="117">
        <v>1096310800000</v>
      </c>
      <c r="M58" s="117">
        <v>9843846300000</v>
      </c>
      <c r="N58" s="116">
        <v>0.1067895846</v>
      </c>
      <c r="O58" s="116">
        <v>0.1105608287</v>
      </c>
      <c r="P58" s="116">
        <v>55</v>
      </c>
      <c r="Q58" s="5"/>
      <c r="R58" s="5"/>
      <c r="S58" s="6"/>
      <c r="T58" s="6"/>
      <c r="U58" s="5"/>
      <c r="V58" s="5" t="str">
        <f t="shared" si="1"/>
        <v>CET1 ratio (was T1 excluding hybrids until Q4 2013)15</v>
      </c>
      <c r="W58" s="120">
        <v>201412</v>
      </c>
      <c r="X58" s="120">
        <v>3</v>
      </c>
      <c r="Y58" s="120" t="s">
        <v>186</v>
      </c>
      <c r="Z58" s="121">
        <v>6</v>
      </c>
      <c r="AA58" s="120">
        <v>0.1169987546</v>
      </c>
      <c r="AB58" s="120">
        <v>15</v>
      </c>
      <c r="AC58" s="5"/>
      <c r="AD58" s="6"/>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row>
    <row r="59" spans="1:58" x14ac:dyDescent="0.25">
      <c r="A59" s="5" t="str">
        <f t="shared" si="0"/>
        <v>CET1 ratio (was T1 excluding hybrids until Q4 2013)201309</v>
      </c>
      <c r="B59" s="116">
        <v>201309</v>
      </c>
      <c r="C59" s="116">
        <v>3</v>
      </c>
      <c r="D59" s="116" t="s">
        <v>186</v>
      </c>
      <c r="E59" s="116">
        <v>8.3773058900000003E-2</v>
      </c>
      <c r="F59" s="116">
        <v>0.10240907859999999</v>
      </c>
      <c r="G59" s="116">
        <v>0.11092436510000001</v>
      </c>
      <c r="H59" s="116">
        <v>0.1179362</v>
      </c>
      <c r="I59" s="116">
        <v>0.1141839057</v>
      </c>
      <c r="J59" s="116">
        <v>0.13060888509999999</v>
      </c>
      <c r="K59" s="116">
        <v>0.155587318</v>
      </c>
      <c r="L59" s="117">
        <v>1099709700000</v>
      </c>
      <c r="M59" s="117">
        <v>9631039700000</v>
      </c>
      <c r="N59" s="116">
        <v>0.1127872194</v>
      </c>
      <c r="O59" s="116">
        <v>0.1103788243</v>
      </c>
      <c r="P59" s="116">
        <v>55</v>
      </c>
      <c r="Q59" s="5"/>
      <c r="R59" s="5"/>
      <c r="S59" s="6"/>
      <c r="T59" s="6"/>
      <c r="U59" s="5"/>
      <c r="V59" s="5" t="str">
        <f t="shared" si="1"/>
        <v>CET1 ratio (was T1 excluding hybrids until Q4 2013)16</v>
      </c>
      <c r="W59" s="120">
        <v>201412</v>
      </c>
      <c r="X59" s="120">
        <v>3</v>
      </c>
      <c r="Y59" s="120" t="s">
        <v>186</v>
      </c>
      <c r="Z59" s="121">
        <v>10</v>
      </c>
      <c r="AA59" s="120">
        <v>0.1118064193</v>
      </c>
      <c r="AB59" s="120">
        <v>16</v>
      </c>
      <c r="AC59" s="5"/>
      <c r="AD59" s="6"/>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row>
    <row r="60" spans="1:58" x14ac:dyDescent="0.25">
      <c r="A60" s="5" t="str">
        <f t="shared" si="0"/>
        <v>CET1 ratio (was T1 excluding hybrids until Q4 2013)201312</v>
      </c>
      <c r="B60" s="116">
        <v>201312</v>
      </c>
      <c r="C60" s="116">
        <v>3</v>
      </c>
      <c r="D60" s="116" t="s">
        <v>186</v>
      </c>
      <c r="E60" s="116">
        <v>9.2054949699999999E-2</v>
      </c>
      <c r="F60" s="116">
        <v>0.10440222659999999</v>
      </c>
      <c r="G60" s="116">
        <v>0.1142312863</v>
      </c>
      <c r="H60" s="116">
        <v>0.1225758221</v>
      </c>
      <c r="I60" s="116">
        <v>0.1157157385</v>
      </c>
      <c r="J60" s="116">
        <v>0.1350205038</v>
      </c>
      <c r="K60" s="116">
        <v>0.16061297450000001</v>
      </c>
      <c r="L60" s="117">
        <v>1089551200000</v>
      </c>
      <c r="M60" s="117">
        <v>9415756700000</v>
      </c>
      <c r="N60" s="116">
        <v>0.1133315765</v>
      </c>
      <c r="O60" s="116">
        <v>0.1152509449</v>
      </c>
      <c r="P60" s="116">
        <v>55</v>
      </c>
      <c r="Q60" s="5"/>
      <c r="R60" s="5"/>
      <c r="S60" s="6"/>
      <c r="T60" s="6"/>
      <c r="U60" s="5"/>
      <c r="V60" s="5" t="str">
        <f t="shared" si="1"/>
        <v>CET1 ratio (was T1 excluding hybrids until Q4 2013)17</v>
      </c>
      <c r="W60" s="120">
        <v>201412</v>
      </c>
      <c r="X60" s="120">
        <v>3</v>
      </c>
      <c r="Y60" s="120" t="s">
        <v>186</v>
      </c>
      <c r="Z60" s="121" t="s">
        <v>29</v>
      </c>
      <c r="AA60" s="120">
        <v>0.11064228600000001</v>
      </c>
      <c r="AB60" s="120">
        <v>17</v>
      </c>
      <c r="AC60" s="5"/>
      <c r="AD60" s="6"/>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row>
    <row r="61" spans="1:58" x14ac:dyDescent="0.25">
      <c r="A61" s="5" t="str">
        <f t="shared" si="0"/>
        <v>CET1 ratio (was T1 excluding hybrids until Q4 2013)201403</v>
      </c>
      <c r="B61" s="116">
        <v>201403</v>
      </c>
      <c r="C61" s="116">
        <v>3</v>
      </c>
      <c r="D61" s="116" t="s">
        <v>186</v>
      </c>
      <c r="E61" s="116">
        <v>9.1887009699999994E-2</v>
      </c>
      <c r="F61" s="116">
        <v>0.10744681270000001</v>
      </c>
      <c r="G61" s="116">
        <v>0.1200054368</v>
      </c>
      <c r="H61" s="116">
        <v>0.12492306409999999</v>
      </c>
      <c r="I61" s="116">
        <v>0.11410889389999999</v>
      </c>
      <c r="J61" s="116">
        <v>0.13978455040000001</v>
      </c>
      <c r="K61" s="116">
        <v>0.17845117220000001</v>
      </c>
      <c r="L61" s="117">
        <v>1123281300000</v>
      </c>
      <c r="M61" s="117">
        <v>9843942100000</v>
      </c>
      <c r="N61" s="116">
        <v>0.1090917828</v>
      </c>
      <c r="O61" s="116">
        <v>0.1230836597</v>
      </c>
      <c r="P61" s="116">
        <v>55</v>
      </c>
      <c r="Q61" s="5"/>
      <c r="R61" s="5"/>
      <c r="S61" s="6"/>
      <c r="T61" s="6"/>
      <c r="U61" s="5"/>
      <c r="V61" s="5" t="str">
        <f t="shared" si="1"/>
        <v>CET1 ratio (was T1 excluding hybrids until Q4 2013)18</v>
      </c>
      <c r="W61" s="120">
        <v>201412</v>
      </c>
      <c r="X61" s="120">
        <v>3</v>
      </c>
      <c r="Y61" s="120" t="s">
        <v>186</v>
      </c>
      <c r="Z61" s="121" t="s">
        <v>23</v>
      </c>
      <c r="AA61" s="120">
        <v>0.1104865115</v>
      </c>
      <c r="AB61" s="120">
        <v>18</v>
      </c>
      <c r="AC61" s="5"/>
      <c r="AD61" s="6"/>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row>
    <row r="62" spans="1:58" x14ac:dyDescent="0.25">
      <c r="A62" s="5" t="str">
        <f t="shared" si="0"/>
        <v>CET1 ratio (was T1 excluding hybrids until Q4 2013)201406</v>
      </c>
      <c r="B62" s="116">
        <v>201406</v>
      </c>
      <c r="C62" s="116">
        <v>3</v>
      </c>
      <c r="D62" s="116" t="s">
        <v>186</v>
      </c>
      <c r="E62" s="116">
        <v>0.100756078</v>
      </c>
      <c r="F62" s="116">
        <v>0.1110172785</v>
      </c>
      <c r="G62" s="116">
        <v>0.1257700648</v>
      </c>
      <c r="H62" s="116">
        <v>0.1302703077</v>
      </c>
      <c r="I62" s="116">
        <v>0.1182871971</v>
      </c>
      <c r="J62" s="116">
        <v>0.14591870500000001</v>
      </c>
      <c r="K62" s="116">
        <v>0.17605936050000001</v>
      </c>
      <c r="L62" s="117">
        <v>1154828000000</v>
      </c>
      <c r="M62" s="117">
        <v>9762916400000</v>
      </c>
      <c r="N62" s="116">
        <v>0.1097774765</v>
      </c>
      <c r="O62" s="116">
        <v>0.13255714029999999</v>
      </c>
      <c r="P62" s="116">
        <v>55</v>
      </c>
      <c r="Q62" s="5"/>
      <c r="R62" s="5"/>
      <c r="S62" s="6"/>
      <c r="T62" s="6"/>
      <c r="U62" s="5"/>
      <c r="V62" s="5" t="str">
        <f t="shared" si="1"/>
        <v>CET1 ratio (was T1 excluding hybrids until Q4 2013)19</v>
      </c>
      <c r="W62" s="120">
        <v>201412</v>
      </c>
      <c r="X62" s="120">
        <v>3</v>
      </c>
      <c r="Y62" s="120" t="s">
        <v>186</v>
      </c>
      <c r="Z62" s="121">
        <v>9</v>
      </c>
      <c r="AA62" s="120">
        <v>0.10926377650000001</v>
      </c>
      <c r="AB62" s="120">
        <v>19</v>
      </c>
      <c r="AC62" s="5"/>
      <c r="AD62" s="6"/>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row>
    <row r="63" spans="1:58" x14ac:dyDescent="0.25">
      <c r="A63" s="5" t="str">
        <f t="shared" si="0"/>
        <v>CET1 ratio (was T1 excluding hybrids until Q4 2013)201409</v>
      </c>
      <c r="B63" s="116">
        <v>201409</v>
      </c>
      <c r="C63" s="116">
        <v>3</v>
      </c>
      <c r="D63" s="116" t="s">
        <v>186</v>
      </c>
      <c r="E63" s="116">
        <v>0.1023888199</v>
      </c>
      <c r="F63" s="116">
        <v>0.1150425606</v>
      </c>
      <c r="G63" s="116">
        <v>0.13056157800000001</v>
      </c>
      <c r="H63" s="116">
        <v>0.13295024250000001</v>
      </c>
      <c r="I63" s="116">
        <v>0.1208929404</v>
      </c>
      <c r="J63" s="116">
        <v>0.14814848850000001</v>
      </c>
      <c r="K63" s="116">
        <v>0.17078860679999999</v>
      </c>
      <c r="L63" s="117">
        <v>1190683700000</v>
      </c>
      <c r="M63" s="117">
        <v>9849075300000</v>
      </c>
      <c r="N63" s="116">
        <v>0.1152591917</v>
      </c>
      <c r="O63" s="116">
        <v>0.13500611949999999</v>
      </c>
      <c r="P63" s="116">
        <v>55</v>
      </c>
      <c r="Q63" s="5"/>
      <c r="R63" s="5"/>
      <c r="S63" s="6"/>
      <c r="T63" s="6"/>
      <c r="U63" s="5"/>
      <c r="V63" s="5" t="str">
        <f t="shared" si="1"/>
        <v>CET1 ratio (was T1 excluding hybrids until Q4 2013)20</v>
      </c>
      <c r="W63" s="120">
        <v>201412</v>
      </c>
      <c r="X63" s="120">
        <v>3</v>
      </c>
      <c r="Y63" s="120" t="s">
        <v>186</v>
      </c>
      <c r="Z63" s="121">
        <v>11</v>
      </c>
      <c r="AA63" s="120">
        <v>0.10236523209999999</v>
      </c>
      <c r="AB63" s="120">
        <v>20</v>
      </c>
      <c r="AC63" s="5"/>
      <c r="AD63" s="6"/>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row>
    <row r="64" spans="1:58" x14ac:dyDescent="0.25">
      <c r="A64" s="5" t="str">
        <f t="shared" si="0"/>
        <v>CET1 ratio (was T1 excluding hybrids until Q4 2013)201412</v>
      </c>
      <c r="B64" s="116">
        <v>201412</v>
      </c>
      <c r="C64" s="116">
        <v>3</v>
      </c>
      <c r="D64" s="116" t="s">
        <v>186</v>
      </c>
      <c r="E64" s="116">
        <v>9.58621167E-2</v>
      </c>
      <c r="F64" s="116">
        <v>0.1096734467</v>
      </c>
      <c r="G64" s="116">
        <v>0.12511095529999999</v>
      </c>
      <c r="H64" s="116">
        <v>0.1317052406</v>
      </c>
      <c r="I64" s="116">
        <v>0.12126209490000001</v>
      </c>
      <c r="J64" s="116">
        <v>0.14620306459999999</v>
      </c>
      <c r="K64" s="116">
        <v>0.1942202458</v>
      </c>
      <c r="L64" s="117">
        <v>1180933700000</v>
      </c>
      <c r="M64" s="117">
        <v>9738688300000</v>
      </c>
      <c r="N64" s="116">
        <v>0.1167557308</v>
      </c>
      <c r="O64" s="116">
        <v>0.13532299179999999</v>
      </c>
      <c r="P64" s="116">
        <v>55</v>
      </c>
      <c r="Q64" s="5"/>
      <c r="R64" s="5"/>
      <c r="S64" s="6"/>
      <c r="T64" s="6"/>
      <c r="U64" s="5"/>
      <c r="V64" s="5" t="str">
        <f t="shared" si="1"/>
        <v>CET1 ratio (was T1 excluding hybrids until Q4 2013)99</v>
      </c>
      <c r="W64" s="120">
        <v>201412</v>
      </c>
      <c r="X64" s="120">
        <v>3</v>
      </c>
      <c r="Y64" s="120" t="s">
        <v>186</v>
      </c>
      <c r="Z64" s="121" t="s">
        <v>40</v>
      </c>
      <c r="AA64" s="120">
        <v>0.12511095529999999</v>
      </c>
      <c r="AB64" s="120">
        <v>99</v>
      </c>
      <c r="AC64" s="5"/>
      <c r="AD64" s="6"/>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row>
    <row r="65" spans="1:58" x14ac:dyDescent="0.25">
      <c r="A65" s="5" t="str">
        <f t="shared" si="0"/>
        <v>Credit risk capital requirements of total capital requirements200912</v>
      </c>
      <c r="B65" s="116">
        <v>200912</v>
      </c>
      <c r="C65" s="116">
        <v>4</v>
      </c>
      <c r="D65" s="116" t="s">
        <v>61</v>
      </c>
      <c r="E65" s="116">
        <v>0.77495772610000002</v>
      </c>
      <c r="F65" s="116">
        <v>0.82390624609999996</v>
      </c>
      <c r="G65" s="116">
        <v>0.86749758229999996</v>
      </c>
      <c r="H65" s="116">
        <v>0.85774696510000004</v>
      </c>
      <c r="I65" s="116">
        <v>0.84730627680000004</v>
      </c>
      <c r="J65" s="116">
        <v>0.89788791489999997</v>
      </c>
      <c r="K65" s="116">
        <v>0.93297672269999998</v>
      </c>
      <c r="L65" s="117">
        <v>653385641799</v>
      </c>
      <c r="M65" s="117">
        <v>771132776569</v>
      </c>
      <c r="N65" s="116">
        <v>0.83847410509999998</v>
      </c>
      <c r="O65" s="116">
        <v>0.87454085560000006</v>
      </c>
      <c r="P65" s="116">
        <v>49</v>
      </c>
      <c r="Q65" s="5"/>
      <c r="R65" s="5"/>
      <c r="S65" s="6"/>
      <c r="T65" s="6"/>
      <c r="U65" s="5"/>
      <c r="V65" s="5" t="str">
        <f t="shared" ref="V65:V68" si="2">CONCATENATE(Y65,AB65)</f>
        <v>Impaired loans and Past due (&gt;90 days) loans to total loans1</v>
      </c>
      <c r="W65" s="120">
        <v>201412</v>
      </c>
      <c r="X65" s="120">
        <v>13</v>
      </c>
      <c r="Y65" s="120" t="s">
        <v>19</v>
      </c>
      <c r="Z65" s="121">
        <v>13</v>
      </c>
      <c r="AA65" s="120">
        <v>0.51561027339999999</v>
      </c>
      <c r="AB65" s="120">
        <v>1</v>
      </c>
      <c r="AC65" s="5"/>
      <c r="AD65" s="6"/>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row>
    <row r="66" spans="1:58" x14ac:dyDescent="0.25">
      <c r="A66" s="5" t="str">
        <f t="shared" ref="A66:A129" si="3">CONCATENATE(D66,B66)</f>
        <v>Credit risk capital requirements of total capital requirements201003</v>
      </c>
      <c r="B66" s="116">
        <v>201003</v>
      </c>
      <c r="C66" s="116">
        <v>4</v>
      </c>
      <c r="D66" s="116" t="s">
        <v>61</v>
      </c>
      <c r="E66" s="116">
        <v>0.71835443040000002</v>
      </c>
      <c r="F66" s="116">
        <v>0.82800625210000001</v>
      </c>
      <c r="G66" s="116">
        <v>0.86977292780000004</v>
      </c>
      <c r="H66" s="116">
        <v>0.85528262799999999</v>
      </c>
      <c r="I66" s="116">
        <v>0.85097217250000001</v>
      </c>
      <c r="J66" s="116">
        <v>0.90205823490000003</v>
      </c>
      <c r="K66" s="116">
        <v>0.93336463130000002</v>
      </c>
      <c r="L66" s="117">
        <v>690096853274</v>
      </c>
      <c r="M66" s="117">
        <v>810951139826</v>
      </c>
      <c r="N66" s="116">
        <v>0.83117234250000005</v>
      </c>
      <c r="O66" s="116">
        <v>0.87932665659999998</v>
      </c>
      <c r="P66" s="116">
        <v>49</v>
      </c>
      <c r="Q66" s="5"/>
      <c r="R66" s="5"/>
      <c r="S66" s="6"/>
      <c r="T66" s="6"/>
      <c r="U66" s="5"/>
      <c r="V66" s="5" t="str">
        <f t="shared" si="2"/>
        <v>Impaired loans and Past due (&gt;90 days) loans to total loans2</v>
      </c>
      <c r="W66" s="120">
        <v>201412</v>
      </c>
      <c r="X66" s="120">
        <v>13</v>
      </c>
      <c r="Y66" s="120" t="s">
        <v>19</v>
      </c>
      <c r="Z66" s="121" t="s">
        <v>32</v>
      </c>
      <c r="AA66" s="120">
        <v>0.40019471709999999</v>
      </c>
      <c r="AB66" s="120">
        <v>2</v>
      </c>
      <c r="AC66" s="5"/>
      <c r="AD66" s="6"/>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row>
    <row r="67" spans="1:58" x14ac:dyDescent="0.25">
      <c r="A67" s="5" t="str">
        <f t="shared" si="3"/>
        <v>Credit risk capital requirements of total capital requirements201006</v>
      </c>
      <c r="B67" s="116">
        <v>201006</v>
      </c>
      <c r="C67" s="116">
        <v>4</v>
      </c>
      <c r="D67" s="116" t="s">
        <v>61</v>
      </c>
      <c r="E67" s="116">
        <v>0.72995780590000003</v>
      </c>
      <c r="F67" s="116">
        <v>0.81373341359999996</v>
      </c>
      <c r="G67" s="116">
        <v>0.87105154210000002</v>
      </c>
      <c r="H67" s="116">
        <v>0.85206796409999996</v>
      </c>
      <c r="I67" s="116">
        <v>0.84453008620000003</v>
      </c>
      <c r="J67" s="116">
        <v>0.90260892059999998</v>
      </c>
      <c r="K67" s="116">
        <v>0.93390804890000001</v>
      </c>
      <c r="L67" s="117">
        <v>698157372738</v>
      </c>
      <c r="M67" s="117">
        <v>826681469541</v>
      </c>
      <c r="N67" s="116">
        <v>0.82184087520000004</v>
      </c>
      <c r="O67" s="116">
        <v>0.87750542669999998</v>
      </c>
      <c r="P67" s="116">
        <v>50</v>
      </c>
      <c r="Q67" s="5"/>
      <c r="R67" s="5"/>
      <c r="S67" s="6"/>
      <c r="T67" s="6"/>
      <c r="U67" s="5"/>
      <c r="V67" s="5" t="str">
        <f t="shared" si="2"/>
        <v>Impaired loans and Past due (&gt;90 days) loans to total loans3</v>
      </c>
      <c r="W67" s="120">
        <v>201412</v>
      </c>
      <c r="X67" s="120">
        <v>13</v>
      </c>
      <c r="Y67" s="120" t="s">
        <v>19</v>
      </c>
      <c r="Z67" s="121">
        <v>3</v>
      </c>
      <c r="AA67" s="120">
        <v>0.30182504589999998</v>
      </c>
      <c r="AB67" s="120">
        <v>3</v>
      </c>
      <c r="AC67" s="5"/>
      <c r="AD67" s="6"/>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row>
    <row r="68" spans="1:58" x14ac:dyDescent="0.25">
      <c r="A68" s="5" t="str">
        <f t="shared" si="3"/>
        <v>Credit risk capital requirements of total capital requirements201009</v>
      </c>
      <c r="B68" s="116">
        <v>201009</v>
      </c>
      <c r="C68" s="116">
        <v>4</v>
      </c>
      <c r="D68" s="116" t="s">
        <v>61</v>
      </c>
      <c r="E68" s="116">
        <v>0.72138009049999996</v>
      </c>
      <c r="F68" s="116">
        <v>0.80790800620000003</v>
      </c>
      <c r="G68" s="116">
        <v>0.86387281380000003</v>
      </c>
      <c r="H68" s="116">
        <v>0.84822120339999996</v>
      </c>
      <c r="I68" s="116">
        <v>0.83755786330000004</v>
      </c>
      <c r="J68" s="116">
        <v>0.90553253450000004</v>
      </c>
      <c r="K68" s="116">
        <v>0.92850133180000005</v>
      </c>
      <c r="L68" s="117">
        <v>677258184422</v>
      </c>
      <c r="M68" s="117">
        <v>808610621526</v>
      </c>
      <c r="N68" s="116">
        <v>0.80993646109999995</v>
      </c>
      <c r="O68" s="116">
        <v>0.88186073779999996</v>
      </c>
      <c r="P68" s="116">
        <v>51</v>
      </c>
      <c r="Q68" s="5"/>
      <c r="R68" s="5"/>
      <c r="S68" s="6"/>
      <c r="T68" s="6"/>
      <c r="U68" s="5"/>
      <c r="V68" s="5" t="str">
        <f t="shared" si="2"/>
        <v>Impaired loans and Past due (&gt;90 days) loans to total loans4</v>
      </c>
      <c r="W68" s="120">
        <v>201412</v>
      </c>
      <c r="X68" s="120">
        <v>13</v>
      </c>
      <c r="Y68" s="120" t="s">
        <v>19</v>
      </c>
      <c r="Z68" s="121">
        <v>1</v>
      </c>
      <c r="AA68" s="120">
        <v>0.22707839169999999</v>
      </c>
      <c r="AB68" s="120">
        <v>4</v>
      </c>
      <c r="AC68" s="5"/>
      <c r="AD68" s="6"/>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row>
    <row r="69" spans="1:58" x14ac:dyDescent="0.25">
      <c r="A69" s="5" t="str">
        <f t="shared" si="3"/>
        <v>Credit risk capital requirements of total capital requirements201012</v>
      </c>
      <c r="B69" s="116">
        <v>201012</v>
      </c>
      <c r="C69" s="116">
        <v>4</v>
      </c>
      <c r="D69" s="116" t="s">
        <v>61</v>
      </c>
      <c r="E69" s="116">
        <v>0.69298642529999999</v>
      </c>
      <c r="F69" s="116">
        <v>0.80437167720000002</v>
      </c>
      <c r="G69" s="116">
        <v>0.86681765020000001</v>
      </c>
      <c r="H69" s="116">
        <v>0.84105401940000002</v>
      </c>
      <c r="I69" s="116">
        <v>0.83242780299999997</v>
      </c>
      <c r="J69" s="116">
        <v>0.88853845310000001</v>
      </c>
      <c r="K69" s="116">
        <v>0.92248436280000001</v>
      </c>
      <c r="L69" s="117">
        <v>667809753795</v>
      </c>
      <c r="M69" s="117">
        <v>802243451442</v>
      </c>
      <c r="N69" s="116">
        <v>0.81552127500000005</v>
      </c>
      <c r="O69" s="116">
        <v>0.86904053000000003</v>
      </c>
      <c r="P69" s="116">
        <v>51</v>
      </c>
      <c r="Q69" s="5"/>
      <c r="R69" s="5"/>
      <c r="S69" s="6"/>
      <c r="T69" s="6"/>
      <c r="U69" s="5"/>
      <c r="V69" s="5" t="str">
        <f t="shared" ref="V69:V106" si="4">CONCATENATE(Y69,AB69)</f>
        <v>Impaired loans and Past due (&gt;90 days) loans to total loans5</v>
      </c>
      <c r="W69" s="120">
        <v>201412</v>
      </c>
      <c r="X69" s="120">
        <v>13</v>
      </c>
      <c r="Y69" s="120" t="s">
        <v>19</v>
      </c>
      <c r="Z69" s="121" t="s">
        <v>29</v>
      </c>
      <c r="AA69" s="120">
        <v>0.20581748010000001</v>
      </c>
      <c r="AB69" s="120">
        <v>5</v>
      </c>
      <c r="AC69" s="5"/>
      <c r="AD69" s="6"/>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row>
    <row r="70" spans="1:58" x14ac:dyDescent="0.25">
      <c r="A70" s="5" t="str">
        <f t="shared" si="3"/>
        <v>Credit risk capital requirements of total capital requirements201103</v>
      </c>
      <c r="B70" s="116">
        <v>201103</v>
      </c>
      <c r="C70" s="116">
        <v>4</v>
      </c>
      <c r="D70" s="116" t="s">
        <v>61</v>
      </c>
      <c r="E70" s="116">
        <v>0.6943891297</v>
      </c>
      <c r="F70" s="116">
        <v>0.77309249280000003</v>
      </c>
      <c r="G70" s="116">
        <v>0.86148733700000002</v>
      </c>
      <c r="H70" s="116">
        <v>0.83391071429999997</v>
      </c>
      <c r="I70" s="116">
        <v>0.82876418409999997</v>
      </c>
      <c r="J70" s="116">
        <v>0.89370853569999997</v>
      </c>
      <c r="K70" s="116">
        <v>0.92177022799999997</v>
      </c>
      <c r="L70" s="117">
        <v>649942075415</v>
      </c>
      <c r="M70" s="117">
        <v>784230409450</v>
      </c>
      <c r="N70" s="116">
        <v>0.82047044250000001</v>
      </c>
      <c r="O70" s="116">
        <v>0.86703466200000001</v>
      </c>
      <c r="P70" s="116">
        <v>51</v>
      </c>
      <c r="Q70" s="5"/>
      <c r="R70" s="5"/>
      <c r="S70" s="6"/>
      <c r="T70" s="6"/>
      <c r="U70" s="5"/>
      <c r="V70" s="5" t="str">
        <f t="shared" si="4"/>
        <v>Impaired loans and Past due (&gt;90 days) loans to total loans6</v>
      </c>
      <c r="W70" s="120">
        <v>201412</v>
      </c>
      <c r="X70" s="120">
        <v>13</v>
      </c>
      <c r="Y70" s="120" t="s">
        <v>19</v>
      </c>
      <c r="Z70" s="121">
        <v>12</v>
      </c>
      <c r="AA70" s="120">
        <v>0.1936028347</v>
      </c>
      <c r="AB70" s="120">
        <v>6</v>
      </c>
      <c r="AC70" s="5"/>
      <c r="AD70" s="6"/>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row>
    <row r="71" spans="1:58" x14ac:dyDescent="0.25">
      <c r="A71" s="5" t="str">
        <f t="shared" si="3"/>
        <v>Credit risk capital requirements of total capital requirements201106</v>
      </c>
      <c r="B71" s="116">
        <v>201106</v>
      </c>
      <c r="C71" s="116">
        <v>4</v>
      </c>
      <c r="D71" s="116" t="s">
        <v>61</v>
      </c>
      <c r="E71" s="116">
        <v>0.58189736400000003</v>
      </c>
      <c r="F71" s="116">
        <v>0.76753955250000006</v>
      </c>
      <c r="G71" s="116">
        <v>0.8594831704</v>
      </c>
      <c r="H71" s="116">
        <v>0.82488319649999997</v>
      </c>
      <c r="I71" s="116">
        <v>0.82491048099999997</v>
      </c>
      <c r="J71" s="116">
        <v>0.89517592290000003</v>
      </c>
      <c r="K71" s="116">
        <v>0.92352907939999995</v>
      </c>
      <c r="L71" s="117">
        <v>686916939364</v>
      </c>
      <c r="M71" s="117">
        <v>832716949518</v>
      </c>
      <c r="N71" s="116">
        <v>0.81953529260000002</v>
      </c>
      <c r="O71" s="116">
        <v>0.8652020292</v>
      </c>
      <c r="P71" s="116">
        <v>56</v>
      </c>
      <c r="Q71" s="5"/>
      <c r="R71" s="5"/>
      <c r="S71" s="6"/>
      <c r="T71" s="6"/>
      <c r="U71" s="5"/>
      <c r="V71" s="5" t="str">
        <f t="shared" si="4"/>
        <v>Impaired loans and Past due (&gt;90 days) loans to total loans7</v>
      </c>
      <c r="W71" s="120">
        <v>201412</v>
      </c>
      <c r="X71" s="120">
        <v>13</v>
      </c>
      <c r="Y71" s="120" t="s">
        <v>19</v>
      </c>
      <c r="Z71" s="121">
        <v>9</v>
      </c>
      <c r="AA71" s="120">
        <v>0.1854564548</v>
      </c>
      <c r="AB71" s="120">
        <v>7</v>
      </c>
      <c r="AC71" s="5"/>
      <c r="AD71" s="6"/>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row>
    <row r="72" spans="1:58" x14ac:dyDescent="0.25">
      <c r="A72" s="5" t="str">
        <f t="shared" si="3"/>
        <v>Credit risk capital requirements of total capital requirements201109</v>
      </c>
      <c r="B72" s="116">
        <v>201109</v>
      </c>
      <c r="C72" s="116">
        <v>4</v>
      </c>
      <c r="D72" s="116" t="s">
        <v>61</v>
      </c>
      <c r="E72" s="116">
        <v>0.59116710080000001</v>
      </c>
      <c r="F72" s="116">
        <v>0.75569049600000004</v>
      </c>
      <c r="G72" s="116">
        <v>0.85574066609999999</v>
      </c>
      <c r="H72" s="116">
        <v>0.82244711920000002</v>
      </c>
      <c r="I72" s="116">
        <v>0.82131546799999999</v>
      </c>
      <c r="J72" s="116">
        <v>0.89327247259999998</v>
      </c>
      <c r="K72" s="116">
        <v>0.92143665299999999</v>
      </c>
      <c r="L72" s="117">
        <v>697752717089</v>
      </c>
      <c r="M72" s="117">
        <v>849555066590</v>
      </c>
      <c r="N72" s="116">
        <v>0.82654801330000005</v>
      </c>
      <c r="O72" s="116">
        <v>0.86242118830000003</v>
      </c>
      <c r="P72" s="116">
        <v>56</v>
      </c>
      <c r="Q72" s="5"/>
      <c r="R72" s="5"/>
      <c r="S72" s="6"/>
      <c r="T72" s="6"/>
      <c r="U72" s="5"/>
      <c r="V72" s="5" t="str">
        <f t="shared" si="4"/>
        <v>Impaired loans and Past due (&gt;90 days) loans to total loans8</v>
      </c>
      <c r="W72" s="120">
        <v>201412</v>
      </c>
      <c r="X72" s="120">
        <v>13</v>
      </c>
      <c r="Y72" s="120" t="s">
        <v>19</v>
      </c>
      <c r="Z72" s="121">
        <v>11</v>
      </c>
      <c r="AA72" s="120">
        <v>9.4838206699999997E-2</v>
      </c>
      <c r="AB72" s="120">
        <v>8</v>
      </c>
      <c r="AC72" s="5"/>
      <c r="AD72" s="6"/>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row>
    <row r="73" spans="1:58" x14ac:dyDescent="0.25">
      <c r="A73" s="5" t="str">
        <f t="shared" si="3"/>
        <v>Credit risk capital requirements of total capital requirements201112</v>
      </c>
      <c r="B73" s="116">
        <v>201112</v>
      </c>
      <c r="C73" s="116">
        <v>4</v>
      </c>
      <c r="D73" s="116" t="s">
        <v>61</v>
      </c>
      <c r="E73" s="116">
        <v>0.59719172379999996</v>
      </c>
      <c r="F73" s="116">
        <v>0.75115110480000002</v>
      </c>
      <c r="G73" s="116">
        <v>0.8482700836</v>
      </c>
      <c r="H73" s="116">
        <v>0.81378018259999996</v>
      </c>
      <c r="I73" s="116">
        <v>0.80374647259999998</v>
      </c>
      <c r="J73" s="116">
        <v>0.89355167629999999</v>
      </c>
      <c r="K73" s="116">
        <v>0.9238745277</v>
      </c>
      <c r="L73" s="117">
        <v>693122142161</v>
      </c>
      <c r="M73" s="117">
        <v>862364148119</v>
      </c>
      <c r="N73" s="116">
        <v>0.78246775099999999</v>
      </c>
      <c r="O73" s="116">
        <v>0.86095582640000001</v>
      </c>
      <c r="P73" s="116">
        <v>56</v>
      </c>
      <c r="Q73" s="5"/>
      <c r="R73" s="5"/>
      <c r="S73" s="6"/>
      <c r="T73" s="6"/>
      <c r="U73" s="5"/>
      <c r="V73" s="5" t="str">
        <f t="shared" si="4"/>
        <v>Impaired loans and Past due (&gt;90 days) loans to total loans9</v>
      </c>
      <c r="W73" s="120">
        <v>201412</v>
      </c>
      <c r="X73" s="120">
        <v>13</v>
      </c>
      <c r="Y73" s="120" t="s">
        <v>19</v>
      </c>
      <c r="Z73" s="121">
        <v>10</v>
      </c>
      <c r="AA73" s="120">
        <v>7.7002061999999996E-2</v>
      </c>
      <c r="AB73" s="120">
        <v>9</v>
      </c>
      <c r="AC73" s="5"/>
      <c r="AD73" s="6"/>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row>
    <row r="74" spans="1:58" x14ac:dyDescent="0.25">
      <c r="A74" s="5" t="str">
        <f t="shared" si="3"/>
        <v>Credit risk capital requirements of total capital requirements201203</v>
      </c>
      <c r="B74" s="116">
        <v>201203</v>
      </c>
      <c r="C74" s="116">
        <v>4</v>
      </c>
      <c r="D74" s="116" t="s">
        <v>61</v>
      </c>
      <c r="E74" s="116">
        <v>0.59136155720000005</v>
      </c>
      <c r="F74" s="116">
        <v>0.75617504209999997</v>
      </c>
      <c r="G74" s="116">
        <v>0.84226301059999997</v>
      </c>
      <c r="H74" s="116">
        <v>0.8089771979</v>
      </c>
      <c r="I74" s="116">
        <v>0.80826720409999997</v>
      </c>
      <c r="J74" s="116">
        <v>0.89002997260000005</v>
      </c>
      <c r="K74" s="116">
        <v>0.92021503760000001</v>
      </c>
      <c r="L74" s="117">
        <v>675745514200</v>
      </c>
      <c r="M74" s="117">
        <v>836042228058</v>
      </c>
      <c r="N74" s="116">
        <v>0.77136281380000005</v>
      </c>
      <c r="O74" s="116">
        <v>0.85807795929999997</v>
      </c>
      <c r="P74" s="116">
        <v>56</v>
      </c>
      <c r="Q74" s="5"/>
      <c r="R74" s="5"/>
      <c r="S74" s="6"/>
      <c r="T74" s="6"/>
      <c r="U74" s="5"/>
      <c r="V74" s="5" t="str">
        <f t="shared" si="4"/>
        <v>Impaired loans and Past due (&gt;90 days) loans to total loans10</v>
      </c>
      <c r="W74" s="120">
        <v>201412</v>
      </c>
      <c r="X74" s="120">
        <v>13</v>
      </c>
      <c r="Y74" s="120" t="s">
        <v>19</v>
      </c>
      <c r="Z74" s="121" t="s">
        <v>38</v>
      </c>
      <c r="AA74" s="120">
        <v>7.4073890399999995E-2</v>
      </c>
      <c r="AB74" s="120">
        <v>10</v>
      </c>
      <c r="AC74" s="5"/>
      <c r="AD74" s="6"/>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row>
    <row r="75" spans="1:58" x14ac:dyDescent="0.25">
      <c r="A75" s="5" t="str">
        <f t="shared" si="3"/>
        <v>Credit risk capital requirements of total capital requirements201206</v>
      </c>
      <c r="B75" s="116">
        <v>201206</v>
      </c>
      <c r="C75" s="116">
        <v>4</v>
      </c>
      <c r="D75" s="116" t="s">
        <v>61</v>
      </c>
      <c r="E75" s="116">
        <v>0.58931321680000004</v>
      </c>
      <c r="F75" s="116">
        <v>0.76621545790000001</v>
      </c>
      <c r="G75" s="116">
        <v>0.83637972039999997</v>
      </c>
      <c r="H75" s="116">
        <v>0.81020787640000003</v>
      </c>
      <c r="I75" s="116">
        <v>0.80840043910000003</v>
      </c>
      <c r="J75" s="116">
        <v>0.89049739559999996</v>
      </c>
      <c r="K75" s="116">
        <v>0.92183015599999996</v>
      </c>
      <c r="L75" s="117">
        <v>674367399992</v>
      </c>
      <c r="M75" s="117">
        <v>834199695301</v>
      </c>
      <c r="N75" s="116">
        <v>0.78920118370000003</v>
      </c>
      <c r="O75" s="116">
        <v>0.85013774539999998</v>
      </c>
      <c r="P75" s="116">
        <v>56</v>
      </c>
      <c r="Q75" s="5"/>
      <c r="R75" s="5"/>
      <c r="S75" s="6"/>
      <c r="T75" s="6"/>
      <c r="U75" s="5"/>
      <c r="V75" s="5" t="str">
        <f t="shared" si="4"/>
        <v>Impaired loans and Past due (&gt;90 days) loans to total loans11</v>
      </c>
      <c r="W75" s="120">
        <v>201412</v>
      </c>
      <c r="X75" s="120">
        <v>13</v>
      </c>
      <c r="Y75" s="120" t="s">
        <v>19</v>
      </c>
      <c r="Z75" s="121">
        <v>6</v>
      </c>
      <c r="AA75" s="120">
        <v>7.1164777600000007E-2</v>
      </c>
      <c r="AB75" s="120">
        <v>11</v>
      </c>
      <c r="AC75" s="5"/>
      <c r="AD75" s="6"/>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row>
    <row r="76" spans="1:58" x14ac:dyDescent="0.25">
      <c r="A76" s="5" t="str">
        <f t="shared" si="3"/>
        <v>Credit risk capital requirements of total capital requirements201209</v>
      </c>
      <c r="B76" s="116">
        <v>201209</v>
      </c>
      <c r="C76" s="116">
        <v>4</v>
      </c>
      <c r="D76" s="116" t="s">
        <v>61</v>
      </c>
      <c r="E76" s="116">
        <v>0.56258989790000002</v>
      </c>
      <c r="F76" s="116">
        <v>0.77139199319999996</v>
      </c>
      <c r="G76" s="116">
        <v>0.83768052079999999</v>
      </c>
      <c r="H76" s="116">
        <v>0.80875045970000004</v>
      </c>
      <c r="I76" s="116">
        <v>0.80842984500000004</v>
      </c>
      <c r="J76" s="116">
        <v>0.88530522460000005</v>
      </c>
      <c r="K76" s="116">
        <v>0.9238899679</v>
      </c>
      <c r="L76" s="117">
        <v>669171525633</v>
      </c>
      <c r="M76" s="117">
        <v>827742233603</v>
      </c>
      <c r="N76" s="116">
        <v>0.79658875549999997</v>
      </c>
      <c r="O76" s="116">
        <v>0.85761071099999997</v>
      </c>
      <c r="P76" s="116">
        <v>56</v>
      </c>
      <c r="Q76" s="5"/>
      <c r="R76" s="5"/>
      <c r="S76" s="6"/>
      <c r="T76" s="6"/>
      <c r="U76" s="5"/>
      <c r="V76" s="5" t="str">
        <f t="shared" si="4"/>
        <v>Impaired loans and Past due (&gt;90 days) loans to total loans12</v>
      </c>
      <c r="W76" s="120">
        <v>201412</v>
      </c>
      <c r="X76" s="120">
        <v>13</v>
      </c>
      <c r="Y76" s="120" t="s">
        <v>19</v>
      </c>
      <c r="Z76" s="121">
        <v>2</v>
      </c>
      <c r="AA76" s="120">
        <v>5.8010129600000002E-2</v>
      </c>
      <c r="AB76" s="120">
        <v>12</v>
      </c>
      <c r="AC76" s="5"/>
      <c r="AD76" s="6"/>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row>
    <row r="77" spans="1:58" x14ac:dyDescent="0.25">
      <c r="A77" s="5" t="str">
        <f t="shared" si="3"/>
        <v>Credit risk capital requirements of total capital requirements201212</v>
      </c>
      <c r="B77" s="116">
        <v>201212</v>
      </c>
      <c r="C77" s="116">
        <v>4</v>
      </c>
      <c r="D77" s="116" t="s">
        <v>61</v>
      </c>
      <c r="E77" s="116">
        <v>0.54312324199999995</v>
      </c>
      <c r="F77" s="116">
        <v>0.76317796110000002</v>
      </c>
      <c r="G77" s="116">
        <v>0.83942201969999997</v>
      </c>
      <c r="H77" s="116">
        <v>0.80448408540000005</v>
      </c>
      <c r="I77" s="116">
        <v>0.80310905659999998</v>
      </c>
      <c r="J77" s="116">
        <v>0.87866009940000001</v>
      </c>
      <c r="K77" s="116">
        <v>0.92385814379999998</v>
      </c>
      <c r="L77" s="117">
        <v>646417144836</v>
      </c>
      <c r="M77" s="117">
        <v>804893357333</v>
      </c>
      <c r="N77" s="116">
        <v>0.80799831150000001</v>
      </c>
      <c r="O77" s="116">
        <v>0.85430405799999998</v>
      </c>
      <c r="P77" s="116">
        <v>56</v>
      </c>
      <c r="Q77" s="5"/>
      <c r="R77" s="5"/>
      <c r="S77" s="6"/>
      <c r="T77" s="6"/>
      <c r="U77" s="5"/>
      <c r="V77" s="5" t="str">
        <f t="shared" si="4"/>
        <v>Impaired loans and Past due (&gt;90 days) loans to total loans13</v>
      </c>
      <c r="W77" s="120">
        <v>201412</v>
      </c>
      <c r="X77" s="120">
        <v>13</v>
      </c>
      <c r="Y77" s="120" t="s">
        <v>19</v>
      </c>
      <c r="Z77" s="121">
        <v>5</v>
      </c>
      <c r="AA77" s="120">
        <v>5.5245193999999997E-2</v>
      </c>
      <c r="AB77" s="120">
        <v>13</v>
      </c>
      <c r="AC77" s="5"/>
      <c r="AD77" s="6"/>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row>
    <row r="78" spans="1:58" x14ac:dyDescent="0.25">
      <c r="A78" s="5" t="str">
        <f t="shared" si="3"/>
        <v>Credit risk capital requirements of total capital requirements201303</v>
      </c>
      <c r="B78" s="116">
        <v>201303</v>
      </c>
      <c r="C78" s="116">
        <v>4</v>
      </c>
      <c r="D78" s="116" t="s">
        <v>61</v>
      </c>
      <c r="E78" s="116">
        <v>0.52516730330000005</v>
      </c>
      <c r="F78" s="116">
        <v>0.74975989759999995</v>
      </c>
      <c r="G78" s="116">
        <v>0.83666851399999997</v>
      </c>
      <c r="H78" s="116">
        <v>0.80161411319999998</v>
      </c>
      <c r="I78" s="116">
        <v>0.80313828949999999</v>
      </c>
      <c r="J78" s="116">
        <v>0.87546582100000003</v>
      </c>
      <c r="K78" s="116">
        <v>0.92249404229999998</v>
      </c>
      <c r="L78" s="117">
        <v>647835487591</v>
      </c>
      <c r="M78" s="117">
        <v>806630061171</v>
      </c>
      <c r="N78" s="116">
        <v>0.80464213510000004</v>
      </c>
      <c r="O78" s="116">
        <v>0.8505520272</v>
      </c>
      <c r="P78" s="116">
        <v>55</v>
      </c>
      <c r="Q78" s="5"/>
      <c r="R78" s="5"/>
      <c r="S78" s="6"/>
      <c r="T78" s="6"/>
      <c r="U78" s="5"/>
      <c r="V78" s="5" t="str">
        <f t="shared" si="4"/>
        <v>Impaired loans and Past due (&gt;90 days) loans to total loans14</v>
      </c>
      <c r="W78" s="120">
        <v>201412</v>
      </c>
      <c r="X78" s="120">
        <v>13</v>
      </c>
      <c r="Y78" s="120" t="s">
        <v>19</v>
      </c>
      <c r="Z78" s="121" t="s">
        <v>25</v>
      </c>
      <c r="AA78" s="120">
        <v>3.9398126800000002E-2</v>
      </c>
      <c r="AB78" s="120">
        <v>14</v>
      </c>
      <c r="AC78" s="5"/>
      <c r="AD78" s="6"/>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row>
    <row r="79" spans="1:58" x14ac:dyDescent="0.25">
      <c r="A79" s="5" t="str">
        <f t="shared" si="3"/>
        <v>Credit risk capital requirements of total capital requirements201306</v>
      </c>
      <c r="B79" s="116">
        <v>201306</v>
      </c>
      <c r="C79" s="116">
        <v>4</v>
      </c>
      <c r="D79" s="116" t="s">
        <v>61</v>
      </c>
      <c r="E79" s="116">
        <v>0.5327584554</v>
      </c>
      <c r="F79" s="116">
        <v>0.75403665720000002</v>
      </c>
      <c r="G79" s="116">
        <v>0.83398270220000004</v>
      </c>
      <c r="H79" s="116">
        <v>0.79598596489999995</v>
      </c>
      <c r="I79" s="116">
        <v>0.79984497379999997</v>
      </c>
      <c r="J79" s="116">
        <v>0.87098733139999995</v>
      </c>
      <c r="K79" s="116">
        <v>0.92114088869999999</v>
      </c>
      <c r="L79" s="117">
        <v>629884077469</v>
      </c>
      <c r="M79" s="117">
        <v>787507702263</v>
      </c>
      <c r="N79" s="116">
        <v>0.80200988449999999</v>
      </c>
      <c r="O79" s="116">
        <v>0.84472944100000003</v>
      </c>
      <c r="P79" s="116">
        <v>55</v>
      </c>
      <c r="Q79" s="5"/>
      <c r="R79" s="5"/>
      <c r="S79" s="6"/>
      <c r="T79" s="6"/>
      <c r="U79" s="5"/>
      <c r="V79" s="5" t="str">
        <f t="shared" si="4"/>
        <v>Impaired loans and Past due (&gt;90 days) loans to total loans15</v>
      </c>
      <c r="W79" s="120">
        <v>201412</v>
      </c>
      <c r="X79" s="120">
        <v>13</v>
      </c>
      <c r="Y79" s="120" t="s">
        <v>19</v>
      </c>
      <c r="Z79" s="121" t="s">
        <v>23</v>
      </c>
      <c r="AA79" s="120">
        <v>2.9182739900000001E-2</v>
      </c>
      <c r="AB79" s="120">
        <v>15</v>
      </c>
      <c r="AC79" s="5"/>
      <c r="AD79" s="6"/>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row>
    <row r="80" spans="1:58" x14ac:dyDescent="0.25">
      <c r="A80" s="5" t="str">
        <f t="shared" si="3"/>
        <v>Credit risk capital requirements of total capital requirements201309</v>
      </c>
      <c r="B80" s="116">
        <v>201309</v>
      </c>
      <c r="C80" s="116">
        <v>4</v>
      </c>
      <c r="D80" s="116" t="s">
        <v>61</v>
      </c>
      <c r="E80" s="116">
        <v>0.52996405459999996</v>
      </c>
      <c r="F80" s="116">
        <v>0.74172105389999998</v>
      </c>
      <c r="G80" s="116">
        <v>0.84039789649999996</v>
      </c>
      <c r="H80" s="116">
        <v>0.7996211527</v>
      </c>
      <c r="I80" s="116">
        <v>0.80250397600000001</v>
      </c>
      <c r="J80" s="116">
        <v>0.88988604059999998</v>
      </c>
      <c r="K80" s="116">
        <v>0.9253358639</v>
      </c>
      <c r="L80" s="117">
        <v>618315812638</v>
      </c>
      <c r="M80" s="117">
        <v>770483176581</v>
      </c>
      <c r="N80" s="116">
        <v>0.81769167269999998</v>
      </c>
      <c r="O80" s="116">
        <v>0.85225031439999999</v>
      </c>
      <c r="P80" s="116">
        <v>55</v>
      </c>
      <c r="Q80" s="5"/>
      <c r="R80" s="5"/>
      <c r="S80" s="6"/>
      <c r="T80" s="6"/>
      <c r="U80" s="5"/>
      <c r="V80" s="5" t="str">
        <f t="shared" si="4"/>
        <v>Impaired loans and Past due (&gt;90 days) loans to total loans16</v>
      </c>
      <c r="W80" s="120">
        <v>201412</v>
      </c>
      <c r="X80" s="120">
        <v>13</v>
      </c>
      <c r="Y80" s="120" t="s">
        <v>19</v>
      </c>
      <c r="Z80" s="121">
        <v>7</v>
      </c>
      <c r="AA80" s="120">
        <v>2.7864682200000001E-2</v>
      </c>
      <c r="AB80" s="120">
        <v>16</v>
      </c>
      <c r="AC80" s="5"/>
      <c r="AD80" s="6"/>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row>
    <row r="81" spans="1:58" x14ac:dyDescent="0.25">
      <c r="A81" s="5" t="str">
        <f t="shared" si="3"/>
        <v>Credit risk capital requirements of total capital requirements201312</v>
      </c>
      <c r="B81" s="116">
        <v>201312</v>
      </c>
      <c r="C81" s="116">
        <v>4</v>
      </c>
      <c r="D81" s="116" t="s">
        <v>61</v>
      </c>
      <c r="E81" s="116">
        <v>0.51098604439999995</v>
      </c>
      <c r="F81" s="116">
        <v>0.73595819269999996</v>
      </c>
      <c r="G81" s="116">
        <v>0.82732103180000005</v>
      </c>
      <c r="H81" s="116">
        <v>0.79565819449999997</v>
      </c>
      <c r="I81" s="116">
        <v>0.79837949730000002</v>
      </c>
      <c r="J81" s="116">
        <v>0.8867351939</v>
      </c>
      <c r="K81" s="116">
        <v>0.92366236160000004</v>
      </c>
      <c r="L81" s="117">
        <v>601387765110</v>
      </c>
      <c r="M81" s="117">
        <v>753260532318</v>
      </c>
      <c r="N81" s="116">
        <v>0.81281206159999997</v>
      </c>
      <c r="O81" s="116">
        <v>0.8466544198</v>
      </c>
      <c r="P81" s="116">
        <v>55</v>
      </c>
      <c r="Q81" s="5"/>
      <c r="R81" s="5"/>
      <c r="S81" s="6"/>
      <c r="T81" s="6"/>
      <c r="U81" s="5"/>
      <c r="V81" s="5" t="str">
        <f t="shared" si="4"/>
        <v>Impaired loans and Past due (&gt;90 days) loans to total loans17</v>
      </c>
      <c r="W81" s="120">
        <v>201412</v>
      </c>
      <c r="X81" s="120">
        <v>13</v>
      </c>
      <c r="Y81" s="120" t="s">
        <v>19</v>
      </c>
      <c r="Z81" s="121">
        <v>8</v>
      </c>
      <c r="AA81" s="120">
        <v>2.7039206400000002E-2</v>
      </c>
      <c r="AB81" s="120">
        <v>17</v>
      </c>
      <c r="AC81" s="5"/>
      <c r="AD81" s="6"/>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row>
    <row r="82" spans="1:58" x14ac:dyDescent="0.25">
      <c r="A82" s="5" t="str">
        <f t="shared" si="3"/>
        <v>Credit risk capital requirements of total capital requirements201403</v>
      </c>
      <c r="B82" s="116">
        <v>201403</v>
      </c>
      <c r="C82" s="116">
        <v>4</v>
      </c>
      <c r="D82" s="116" t="s">
        <v>61</v>
      </c>
      <c r="E82" s="116">
        <v>0.77193659250000002</v>
      </c>
      <c r="F82" s="116">
        <v>0.81023046949999999</v>
      </c>
      <c r="G82" s="116">
        <v>0.84216517229999999</v>
      </c>
      <c r="H82" s="116">
        <v>0.84334796339999996</v>
      </c>
      <c r="I82" s="116">
        <v>0.81989094299999998</v>
      </c>
      <c r="J82" s="116">
        <v>0.88149895540000001</v>
      </c>
      <c r="K82" s="116">
        <v>0.91930574769999995</v>
      </c>
      <c r="L82" s="117">
        <v>645676717016</v>
      </c>
      <c r="M82" s="117">
        <v>787515367187</v>
      </c>
      <c r="N82" s="116">
        <v>0.81023046949999999</v>
      </c>
      <c r="O82" s="116">
        <v>0.85720721489999996</v>
      </c>
      <c r="P82" s="116">
        <v>55</v>
      </c>
      <c r="Q82" s="5"/>
      <c r="R82" s="5"/>
      <c r="S82" s="6"/>
      <c r="T82" s="6"/>
      <c r="U82" s="5"/>
      <c r="V82" s="5" t="str">
        <f t="shared" si="4"/>
        <v>Impaired loans and Past due (&gt;90 days) loans to total loans18</v>
      </c>
      <c r="W82" s="120">
        <v>201412</v>
      </c>
      <c r="X82" s="120">
        <v>13</v>
      </c>
      <c r="Y82" s="120" t="s">
        <v>19</v>
      </c>
      <c r="Z82" s="121" t="s">
        <v>17</v>
      </c>
      <c r="AA82" s="120">
        <v>2.6825589899999999E-2</v>
      </c>
      <c r="AB82" s="120">
        <v>18</v>
      </c>
      <c r="AC82" s="5"/>
      <c r="AD82" s="6"/>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row>
    <row r="83" spans="1:58" x14ac:dyDescent="0.25">
      <c r="A83" s="5" t="str">
        <f t="shared" si="3"/>
        <v>Credit risk capital requirements of total capital requirements201406</v>
      </c>
      <c r="B83" s="116">
        <v>201406</v>
      </c>
      <c r="C83" s="116">
        <v>4</v>
      </c>
      <c r="D83" s="116" t="s">
        <v>61</v>
      </c>
      <c r="E83" s="116">
        <v>0.78273512079999996</v>
      </c>
      <c r="F83" s="116">
        <v>0.82400776730000003</v>
      </c>
      <c r="G83" s="116">
        <v>0.84593173340000005</v>
      </c>
      <c r="H83" s="116">
        <v>0.84510464149999998</v>
      </c>
      <c r="I83" s="116">
        <v>0.82230220939999998</v>
      </c>
      <c r="J83" s="116">
        <v>0.88728150149999996</v>
      </c>
      <c r="K83" s="116">
        <v>0.91902047819999999</v>
      </c>
      <c r="L83" s="117">
        <v>642245419656</v>
      </c>
      <c r="M83" s="117">
        <v>781033313928</v>
      </c>
      <c r="N83" s="116">
        <v>0.83174200220000005</v>
      </c>
      <c r="O83" s="116">
        <v>0.85833460500000003</v>
      </c>
      <c r="P83" s="116">
        <v>55</v>
      </c>
      <c r="Q83" s="5"/>
      <c r="R83" s="5"/>
      <c r="S83" s="6"/>
      <c r="T83" s="6"/>
      <c r="U83" s="5"/>
      <c r="V83" s="5" t="str">
        <f t="shared" si="4"/>
        <v>Impaired loans and Past due (&gt;90 days) loans to total loans19</v>
      </c>
      <c r="W83" s="120">
        <v>201412</v>
      </c>
      <c r="X83" s="120">
        <v>13</v>
      </c>
      <c r="Y83" s="120" t="s">
        <v>19</v>
      </c>
      <c r="Z83" s="121">
        <v>4</v>
      </c>
      <c r="AA83" s="120">
        <v>1.07422635E-2</v>
      </c>
      <c r="AB83" s="120">
        <v>19</v>
      </c>
      <c r="AC83" s="5"/>
      <c r="AD83" s="6"/>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row>
    <row r="84" spans="1:58" x14ac:dyDescent="0.25">
      <c r="A84" s="5" t="str">
        <f t="shared" si="3"/>
        <v>Credit risk capital requirements of total capital requirements201409</v>
      </c>
      <c r="B84" s="116">
        <v>201409</v>
      </c>
      <c r="C84" s="116">
        <v>4</v>
      </c>
      <c r="D84" s="116" t="s">
        <v>61</v>
      </c>
      <c r="E84" s="116">
        <v>0.78874702429999999</v>
      </c>
      <c r="F84" s="116">
        <v>0.81355292850000005</v>
      </c>
      <c r="G84" s="116">
        <v>0.84729400089999996</v>
      </c>
      <c r="H84" s="116">
        <v>0.84535707429999996</v>
      </c>
      <c r="I84" s="116">
        <v>0.824595356</v>
      </c>
      <c r="J84" s="116">
        <v>0.88150179490000002</v>
      </c>
      <c r="K84" s="116">
        <v>0.91689141500000004</v>
      </c>
      <c r="L84" s="117">
        <v>649720137662</v>
      </c>
      <c r="M84" s="117">
        <v>787926020876</v>
      </c>
      <c r="N84" s="116">
        <v>0.83028195039999997</v>
      </c>
      <c r="O84" s="116">
        <v>0.85862150690000005</v>
      </c>
      <c r="P84" s="116">
        <v>55</v>
      </c>
      <c r="Q84" s="5"/>
      <c r="R84" s="5"/>
      <c r="S84" s="6"/>
      <c r="T84" s="6"/>
      <c r="U84" s="5"/>
      <c r="V84" s="5" t="str">
        <f t="shared" si="4"/>
        <v>Impaired loans and Past due (&gt;90 days) loans to total loans20</v>
      </c>
      <c r="W84" s="120">
        <v>201412</v>
      </c>
      <c r="X84" s="120">
        <v>13</v>
      </c>
      <c r="Y84" s="120" t="s">
        <v>19</v>
      </c>
      <c r="Z84" s="121" t="s">
        <v>34</v>
      </c>
      <c r="AA84" s="120">
        <v>8.7521011999999992E-3</v>
      </c>
      <c r="AB84" s="120">
        <v>20</v>
      </c>
      <c r="AC84" s="5"/>
      <c r="AD84" s="6"/>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row>
    <row r="85" spans="1:58" x14ac:dyDescent="0.25">
      <c r="A85" s="5" t="str">
        <f t="shared" si="3"/>
        <v>Credit risk capital requirements of total capital requirements201412</v>
      </c>
      <c r="B85" s="116">
        <v>201412</v>
      </c>
      <c r="C85" s="116">
        <v>4</v>
      </c>
      <c r="D85" s="116" t="s">
        <v>61</v>
      </c>
      <c r="E85" s="116">
        <v>0.74536928930000002</v>
      </c>
      <c r="F85" s="116">
        <v>0.81821178880000001</v>
      </c>
      <c r="G85" s="116">
        <v>0.84495872670000005</v>
      </c>
      <c r="H85" s="116">
        <v>0.84454397999999997</v>
      </c>
      <c r="I85" s="116">
        <v>0.82759742039999995</v>
      </c>
      <c r="J85" s="116">
        <v>0.88998878240000001</v>
      </c>
      <c r="K85" s="116">
        <v>0.91880042149999996</v>
      </c>
      <c r="L85" s="117">
        <v>644777063873</v>
      </c>
      <c r="M85" s="117">
        <v>779095062336</v>
      </c>
      <c r="N85" s="116">
        <v>0.8307541517</v>
      </c>
      <c r="O85" s="116">
        <v>0.85029139490000005</v>
      </c>
      <c r="P85" s="116">
        <v>55</v>
      </c>
      <c r="Q85" s="5"/>
      <c r="R85" s="5"/>
      <c r="S85" s="6"/>
      <c r="T85" s="6"/>
      <c r="U85" s="5"/>
      <c r="V85" s="5" t="str">
        <f t="shared" si="4"/>
        <v>Impaired loans and Past due (&gt;90 days) loans to total loans99</v>
      </c>
      <c r="W85" s="120">
        <v>201412</v>
      </c>
      <c r="X85" s="120">
        <v>13</v>
      </c>
      <c r="Y85" s="120" t="s">
        <v>19</v>
      </c>
      <c r="Z85" s="121" t="s">
        <v>40</v>
      </c>
      <c r="AA85" s="120">
        <v>5.7573217699999998E-2</v>
      </c>
      <c r="AB85" s="120">
        <v>99</v>
      </c>
      <c r="AC85" s="5"/>
      <c r="AD85" s="6"/>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row>
    <row r="86" spans="1:58" x14ac:dyDescent="0.25">
      <c r="A86" s="5" t="str">
        <f t="shared" si="3"/>
        <v>Standardised approach capital requirements of total capital requirements200912</v>
      </c>
      <c r="B86" s="116">
        <v>200912</v>
      </c>
      <c r="C86" s="116">
        <v>5</v>
      </c>
      <c r="D86" s="116" t="s">
        <v>64</v>
      </c>
      <c r="E86" s="116">
        <v>0.1119553194</v>
      </c>
      <c r="F86" s="116">
        <v>0.3022422374</v>
      </c>
      <c r="G86" s="116">
        <v>0.52519988910000004</v>
      </c>
      <c r="H86" s="116">
        <v>0.5414323996</v>
      </c>
      <c r="I86" s="116">
        <v>0.4003223407</v>
      </c>
      <c r="J86" s="116">
        <v>0.67409713029999996</v>
      </c>
      <c r="K86" s="116">
        <v>1</v>
      </c>
      <c r="L86" s="117">
        <v>261564869478</v>
      </c>
      <c r="M86" s="117">
        <v>653385641799</v>
      </c>
      <c r="N86" s="116">
        <v>0.36697528740000002</v>
      </c>
      <c r="O86" s="116">
        <v>0.55762614349999995</v>
      </c>
      <c r="P86" s="116">
        <v>48</v>
      </c>
      <c r="Q86" s="5"/>
      <c r="R86" s="5"/>
      <c r="S86" s="6"/>
      <c r="T86" s="6"/>
      <c r="U86" s="5"/>
      <c r="V86" s="5" t="str">
        <f t="shared" si="4"/>
        <v>Coverage ratio (specific allowances for loans to total gross impaired loans)1</v>
      </c>
      <c r="W86" s="120">
        <v>201412</v>
      </c>
      <c r="X86" s="120">
        <v>14</v>
      </c>
      <c r="Y86" s="120" t="s">
        <v>20</v>
      </c>
      <c r="Z86" s="121">
        <v>4</v>
      </c>
      <c r="AA86" s="120">
        <v>0.73428033579999996</v>
      </c>
      <c r="AB86" s="120">
        <v>1</v>
      </c>
      <c r="AC86" s="5"/>
      <c r="AD86" s="6"/>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row>
    <row r="87" spans="1:58" x14ac:dyDescent="0.25">
      <c r="A87" s="5" t="str">
        <f t="shared" si="3"/>
        <v>Standardised approach capital requirements of total capital requirements201003</v>
      </c>
      <c r="B87" s="116">
        <v>201003</v>
      </c>
      <c r="C87" s="116">
        <v>5</v>
      </c>
      <c r="D87" s="116" t="s">
        <v>64</v>
      </c>
      <c r="E87" s="116">
        <v>0.1603375527</v>
      </c>
      <c r="F87" s="116">
        <v>0.30558059059999998</v>
      </c>
      <c r="G87" s="116">
        <v>0.50697297519999995</v>
      </c>
      <c r="H87" s="116">
        <v>0.54384461490000002</v>
      </c>
      <c r="I87" s="116">
        <v>0.39866145479999998</v>
      </c>
      <c r="J87" s="116">
        <v>0.6788077293</v>
      </c>
      <c r="K87" s="116">
        <v>1</v>
      </c>
      <c r="L87" s="117">
        <v>275115015449</v>
      </c>
      <c r="M87" s="117">
        <v>690096853274</v>
      </c>
      <c r="N87" s="116">
        <v>0.3755736563</v>
      </c>
      <c r="O87" s="116">
        <v>0.55371893660000004</v>
      </c>
      <c r="P87" s="116">
        <v>48</v>
      </c>
      <c r="Q87" s="5"/>
      <c r="R87" s="5"/>
      <c r="S87" s="6"/>
      <c r="T87" s="6"/>
      <c r="U87" s="5"/>
      <c r="V87" s="5" t="str">
        <f t="shared" si="4"/>
        <v>Coverage ratio (specific allowances for loans to total gross impaired loans)2</v>
      </c>
      <c r="W87" s="120">
        <v>201412</v>
      </c>
      <c r="X87" s="120">
        <v>14</v>
      </c>
      <c r="Y87" s="120" t="s">
        <v>20</v>
      </c>
      <c r="Z87" s="121">
        <v>11</v>
      </c>
      <c r="AA87" s="120">
        <v>0.61429301069999998</v>
      </c>
      <c r="AB87" s="120">
        <v>2</v>
      </c>
      <c r="AC87" s="5"/>
      <c r="AD87" s="6"/>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row>
    <row r="88" spans="1:58" x14ac:dyDescent="0.25">
      <c r="A88" s="5" t="str">
        <f t="shared" si="3"/>
        <v>Standardised approach capital requirements of total capital requirements201006</v>
      </c>
      <c r="B88" s="116">
        <v>201006</v>
      </c>
      <c r="C88" s="116">
        <v>5</v>
      </c>
      <c r="D88" s="116" t="s">
        <v>64</v>
      </c>
      <c r="E88" s="116">
        <v>0.1436388509</v>
      </c>
      <c r="F88" s="116">
        <v>0.32091733300000003</v>
      </c>
      <c r="G88" s="116">
        <v>0.49413335520000001</v>
      </c>
      <c r="H88" s="116">
        <v>0.54499150169999999</v>
      </c>
      <c r="I88" s="116">
        <v>0.41375830349999998</v>
      </c>
      <c r="J88" s="116">
        <v>0.7168176262</v>
      </c>
      <c r="K88" s="116">
        <v>1</v>
      </c>
      <c r="L88" s="117">
        <v>288868410135</v>
      </c>
      <c r="M88" s="117">
        <v>698157372738</v>
      </c>
      <c r="N88" s="116">
        <v>0.38629524850000002</v>
      </c>
      <c r="O88" s="116">
        <v>0.54445816609999997</v>
      </c>
      <c r="P88" s="116">
        <v>49</v>
      </c>
      <c r="Q88" s="5"/>
      <c r="R88" s="5"/>
      <c r="S88" s="6"/>
      <c r="T88" s="6"/>
      <c r="U88" s="5"/>
      <c r="V88" s="5" t="str">
        <f t="shared" si="4"/>
        <v>Coverage ratio (specific allowances for loans to total gross impaired loans)3</v>
      </c>
      <c r="W88" s="120">
        <v>201412</v>
      </c>
      <c r="X88" s="120">
        <v>14</v>
      </c>
      <c r="Y88" s="120" t="s">
        <v>20</v>
      </c>
      <c r="Z88" s="121">
        <v>3</v>
      </c>
      <c r="AA88" s="120">
        <v>0.60358705769999998</v>
      </c>
      <c r="AB88" s="120">
        <v>3</v>
      </c>
      <c r="AC88" s="5"/>
      <c r="AD88" s="6"/>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row>
    <row r="89" spans="1:58" x14ac:dyDescent="0.25">
      <c r="A89" s="5" t="str">
        <f t="shared" si="3"/>
        <v>Standardised approach capital requirements of total capital requirements201009</v>
      </c>
      <c r="B89" s="116">
        <v>201009</v>
      </c>
      <c r="C89" s="116">
        <v>5</v>
      </c>
      <c r="D89" s="116" t="s">
        <v>64</v>
      </c>
      <c r="E89" s="116">
        <v>0.1478182093</v>
      </c>
      <c r="F89" s="116">
        <v>0.29094495590000002</v>
      </c>
      <c r="G89" s="116">
        <v>0.50433390840000003</v>
      </c>
      <c r="H89" s="116">
        <v>0.54163273339999995</v>
      </c>
      <c r="I89" s="116">
        <v>0.41715244979999999</v>
      </c>
      <c r="J89" s="116">
        <v>0.72336986449999996</v>
      </c>
      <c r="K89" s="116">
        <v>1</v>
      </c>
      <c r="L89" s="117">
        <v>282519910773</v>
      </c>
      <c r="M89" s="117">
        <v>677258184422</v>
      </c>
      <c r="N89" s="116">
        <v>0.3801679604</v>
      </c>
      <c r="O89" s="116">
        <v>0.55231541240000004</v>
      </c>
      <c r="P89" s="116">
        <v>50</v>
      </c>
      <c r="Q89" s="5"/>
      <c r="R89" s="5"/>
      <c r="S89" s="6"/>
      <c r="T89" s="6"/>
      <c r="U89" s="5"/>
      <c r="V89" s="5" t="str">
        <f t="shared" si="4"/>
        <v>Coverage ratio (specific allowances for loans to total gross impaired loans)4</v>
      </c>
      <c r="W89" s="120">
        <v>201412</v>
      </c>
      <c r="X89" s="120">
        <v>14</v>
      </c>
      <c r="Y89" s="120" t="s">
        <v>20</v>
      </c>
      <c r="Z89" s="121">
        <v>12</v>
      </c>
      <c r="AA89" s="120">
        <v>0.60327508490000004</v>
      </c>
      <c r="AB89" s="120">
        <v>4</v>
      </c>
      <c r="AC89" s="5"/>
      <c r="AD89" s="6"/>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row>
    <row r="90" spans="1:58" x14ac:dyDescent="0.25">
      <c r="A90" s="5" t="str">
        <f t="shared" si="3"/>
        <v>Standardised approach capital requirements of total capital requirements201012</v>
      </c>
      <c r="B90" s="116">
        <v>201012</v>
      </c>
      <c r="C90" s="116">
        <v>5</v>
      </c>
      <c r="D90" s="116" t="s">
        <v>64</v>
      </c>
      <c r="E90" s="116">
        <v>0.14208410639999999</v>
      </c>
      <c r="F90" s="116">
        <v>0.2911105303</v>
      </c>
      <c r="G90" s="116">
        <v>0.47585463420000002</v>
      </c>
      <c r="H90" s="116">
        <v>0.51907970000000003</v>
      </c>
      <c r="I90" s="116">
        <v>0.41060426249999998</v>
      </c>
      <c r="J90" s="116">
        <v>0.61562486090000001</v>
      </c>
      <c r="K90" s="116">
        <v>1</v>
      </c>
      <c r="L90" s="117">
        <v>274205531457</v>
      </c>
      <c r="M90" s="117">
        <v>667809753795</v>
      </c>
      <c r="N90" s="116">
        <v>0.37957100570000002</v>
      </c>
      <c r="O90" s="116">
        <v>0.50872582509999997</v>
      </c>
      <c r="P90" s="116">
        <v>50</v>
      </c>
      <c r="Q90" s="5"/>
      <c r="R90" s="5"/>
      <c r="S90" s="6"/>
      <c r="T90" s="6"/>
      <c r="U90" s="5"/>
      <c r="V90" s="5" t="str">
        <f t="shared" si="4"/>
        <v>Coverage ratio (specific allowances for loans to total gross impaired loans)5</v>
      </c>
      <c r="W90" s="120">
        <v>201412</v>
      </c>
      <c r="X90" s="120">
        <v>14</v>
      </c>
      <c r="Y90" s="120" t="s">
        <v>20</v>
      </c>
      <c r="Z90" s="121" t="s">
        <v>25</v>
      </c>
      <c r="AA90" s="120">
        <v>0.57408523150000002</v>
      </c>
      <c r="AB90" s="120">
        <v>5</v>
      </c>
      <c r="AC90" s="5"/>
      <c r="AD90" s="6"/>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row>
    <row r="91" spans="1:58" x14ac:dyDescent="0.25">
      <c r="A91" s="5" t="str">
        <f t="shared" si="3"/>
        <v>Standardised approach capital requirements of total capital requirements201103</v>
      </c>
      <c r="B91" s="116">
        <v>201103</v>
      </c>
      <c r="C91" s="116">
        <v>5</v>
      </c>
      <c r="D91" s="116" t="s">
        <v>64</v>
      </c>
      <c r="E91" s="116">
        <v>0.14371160690000001</v>
      </c>
      <c r="F91" s="116">
        <v>0.2866660264</v>
      </c>
      <c r="G91" s="116">
        <v>0.48384056679999998</v>
      </c>
      <c r="H91" s="116">
        <v>0.51958241120000004</v>
      </c>
      <c r="I91" s="116">
        <v>0.41410492110000002</v>
      </c>
      <c r="J91" s="116">
        <v>0.6473428162</v>
      </c>
      <c r="K91" s="116">
        <v>1</v>
      </c>
      <c r="L91" s="117">
        <v>269144211881</v>
      </c>
      <c r="M91" s="117">
        <v>649942075415</v>
      </c>
      <c r="N91" s="116">
        <v>0.37367469050000002</v>
      </c>
      <c r="O91" s="116">
        <v>0.50612180029999998</v>
      </c>
      <c r="P91" s="116">
        <v>50</v>
      </c>
      <c r="Q91" s="5"/>
      <c r="R91" s="5"/>
      <c r="S91" s="6"/>
      <c r="T91" s="6"/>
      <c r="U91" s="5"/>
      <c r="V91" s="5" t="str">
        <f t="shared" si="4"/>
        <v>Coverage ratio (specific allowances for loans to total gross impaired loans)6</v>
      </c>
      <c r="W91" s="120">
        <v>201412</v>
      </c>
      <c r="X91" s="120">
        <v>14</v>
      </c>
      <c r="Y91" s="120" t="s">
        <v>20</v>
      </c>
      <c r="Z91" s="121">
        <v>10</v>
      </c>
      <c r="AA91" s="120">
        <v>0.56877606920000001</v>
      </c>
      <c r="AB91" s="120">
        <v>6</v>
      </c>
      <c r="AC91" s="5"/>
      <c r="AD91" s="6"/>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row>
    <row r="92" spans="1:58" x14ac:dyDescent="0.25">
      <c r="A92" s="5" t="str">
        <f t="shared" si="3"/>
        <v>Standardised approach capital requirements of total capital requirements201106</v>
      </c>
      <c r="B92" s="116">
        <v>201106</v>
      </c>
      <c r="C92" s="116">
        <v>5</v>
      </c>
      <c r="D92" s="116" t="s">
        <v>64</v>
      </c>
      <c r="E92" s="116">
        <v>0.1219150369</v>
      </c>
      <c r="F92" s="116">
        <v>0.257629844</v>
      </c>
      <c r="G92" s="116">
        <v>0.46302831709999998</v>
      </c>
      <c r="H92" s="116">
        <v>0.49400238870000002</v>
      </c>
      <c r="I92" s="116">
        <v>0.40962306749999999</v>
      </c>
      <c r="J92" s="116">
        <v>0.63557878430000003</v>
      </c>
      <c r="K92" s="116">
        <v>1</v>
      </c>
      <c r="L92" s="117">
        <v>281377023796</v>
      </c>
      <c r="M92" s="117">
        <v>686916939364</v>
      </c>
      <c r="N92" s="116">
        <v>0.37228515779999999</v>
      </c>
      <c r="O92" s="116">
        <v>0.50079466809999995</v>
      </c>
      <c r="P92" s="116">
        <v>55</v>
      </c>
      <c r="Q92" s="5"/>
      <c r="R92" s="5"/>
      <c r="S92" s="6"/>
      <c r="T92" s="6"/>
      <c r="U92" s="5"/>
      <c r="V92" s="5" t="str">
        <f t="shared" si="4"/>
        <v>Coverage ratio (specific allowances for loans to total gross impaired loans)7</v>
      </c>
      <c r="W92" s="120">
        <v>201412</v>
      </c>
      <c r="X92" s="120">
        <v>14</v>
      </c>
      <c r="Y92" s="120" t="s">
        <v>20</v>
      </c>
      <c r="Z92" s="121">
        <v>6</v>
      </c>
      <c r="AA92" s="120">
        <v>0.55286987870000004</v>
      </c>
      <c r="AB92" s="120">
        <v>7</v>
      </c>
      <c r="AC92" s="5"/>
      <c r="AD92" s="6"/>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row>
    <row r="93" spans="1:58" x14ac:dyDescent="0.25">
      <c r="A93" s="5" t="str">
        <f t="shared" si="3"/>
        <v>Standardised approach capital requirements of total capital requirements201109</v>
      </c>
      <c r="B93" s="116">
        <v>201109</v>
      </c>
      <c r="C93" s="116">
        <v>5</v>
      </c>
      <c r="D93" s="116" t="s">
        <v>64</v>
      </c>
      <c r="E93" s="116">
        <v>0.11174828370000001</v>
      </c>
      <c r="F93" s="116">
        <v>0.26131767589999999</v>
      </c>
      <c r="G93" s="116">
        <v>0.46019193720000001</v>
      </c>
      <c r="H93" s="116">
        <v>0.4919287752</v>
      </c>
      <c r="I93" s="116">
        <v>0.4048838434</v>
      </c>
      <c r="J93" s="116">
        <v>0.63950211369999999</v>
      </c>
      <c r="K93" s="116">
        <v>1</v>
      </c>
      <c r="L93" s="117">
        <v>282508801809</v>
      </c>
      <c r="M93" s="117">
        <v>697752717089</v>
      </c>
      <c r="N93" s="116">
        <v>0.37989698960000001</v>
      </c>
      <c r="O93" s="116">
        <v>0.50302373140000001</v>
      </c>
      <c r="P93" s="116">
        <v>55</v>
      </c>
      <c r="Q93" s="5"/>
      <c r="R93" s="5"/>
      <c r="S93" s="6"/>
      <c r="T93" s="6"/>
      <c r="U93" s="5"/>
      <c r="V93" s="5" t="str">
        <f t="shared" si="4"/>
        <v>Coverage ratio (specific allowances for loans to total gross impaired loans)8</v>
      </c>
      <c r="W93" s="120">
        <v>201412</v>
      </c>
      <c r="X93" s="120">
        <v>14</v>
      </c>
      <c r="Y93" s="120" t="s">
        <v>20</v>
      </c>
      <c r="Z93" s="121">
        <v>5</v>
      </c>
      <c r="AA93" s="120">
        <v>0.54608085360000003</v>
      </c>
      <c r="AB93" s="120">
        <v>8</v>
      </c>
      <c r="AC93" s="5"/>
      <c r="AD93" s="6"/>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row>
    <row r="94" spans="1:58" x14ac:dyDescent="0.25">
      <c r="A94" s="5" t="str">
        <f t="shared" si="3"/>
        <v>Standardised approach capital requirements of total capital requirements201112</v>
      </c>
      <c r="B94" s="116">
        <v>201112</v>
      </c>
      <c r="C94" s="116">
        <v>5</v>
      </c>
      <c r="D94" s="116" t="s">
        <v>64</v>
      </c>
      <c r="E94" s="116">
        <v>7.6431111900000001E-2</v>
      </c>
      <c r="F94" s="116">
        <v>0.27102609290000002</v>
      </c>
      <c r="G94" s="116">
        <v>0.44131455400000003</v>
      </c>
      <c r="H94" s="116">
        <v>0.48059155329999997</v>
      </c>
      <c r="I94" s="116">
        <v>0.39886113820000002</v>
      </c>
      <c r="J94" s="116">
        <v>0.59789874119999997</v>
      </c>
      <c r="K94" s="116">
        <v>1</v>
      </c>
      <c r="L94" s="117">
        <v>276459486560</v>
      </c>
      <c r="M94" s="117">
        <v>693122142161</v>
      </c>
      <c r="N94" s="116">
        <v>0.35861653100000002</v>
      </c>
      <c r="O94" s="116">
        <v>0.48980194519999998</v>
      </c>
      <c r="P94" s="116">
        <v>55</v>
      </c>
      <c r="Q94" s="5"/>
      <c r="R94" s="5"/>
      <c r="S94" s="6"/>
      <c r="T94" s="6"/>
      <c r="U94" s="5"/>
      <c r="V94" s="5" t="str">
        <f t="shared" si="4"/>
        <v>Coverage ratio (specific allowances for loans to total gross impaired loans)9</v>
      </c>
      <c r="W94" s="120">
        <v>201412</v>
      </c>
      <c r="X94" s="120">
        <v>14</v>
      </c>
      <c r="Y94" s="120" t="s">
        <v>20</v>
      </c>
      <c r="Z94" s="121">
        <v>1</v>
      </c>
      <c r="AA94" s="120">
        <v>0.50576449609999996</v>
      </c>
      <c r="AB94" s="120">
        <v>9</v>
      </c>
      <c r="AC94" s="5"/>
      <c r="AD94" s="6"/>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row>
    <row r="95" spans="1:58" x14ac:dyDescent="0.25">
      <c r="A95" s="5" t="str">
        <f t="shared" si="3"/>
        <v>Standardised approach capital requirements of total capital requirements201203</v>
      </c>
      <c r="B95" s="116">
        <v>201203</v>
      </c>
      <c r="C95" s="116">
        <v>5</v>
      </c>
      <c r="D95" s="116" t="s">
        <v>64</v>
      </c>
      <c r="E95" s="116">
        <v>7.3133423500000003E-2</v>
      </c>
      <c r="F95" s="116">
        <v>0.26356363640000002</v>
      </c>
      <c r="G95" s="116">
        <v>0.42724901539999999</v>
      </c>
      <c r="H95" s="116">
        <v>0.47370467389999998</v>
      </c>
      <c r="I95" s="116">
        <v>0.39385378869999998</v>
      </c>
      <c r="J95" s="116">
        <v>0.60922113280000001</v>
      </c>
      <c r="K95" s="116">
        <v>1</v>
      </c>
      <c r="L95" s="117">
        <v>266144930943</v>
      </c>
      <c r="M95" s="117">
        <v>675745514200</v>
      </c>
      <c r="N95" s="116">
        <v>0.34563580690000001</v>
      </c>
      <c r="O95" s="116">
        <v>0.49738418810000001</v>
      </c>
      <c r="P95" s="116">
        <v>55</v>
      </c>
      <c r="Q95" s="5"/>
      <c r="R95" s="5"/>
      <c r="S95" s="6"/>
      <c r="T95" s="6"/>
      <c r="U95" s="5"/>
      <c r="V95" s="5" t="str">
        <f t="shared" si="4"/>
        <v>Coverage ratio (specific allowances for loans to total gross impaired loans)10</v>
      </c>
      <c r="W95" s="120">
        <v>201412</v>
      </c>
      <c r="X95" s="120">
        <v>14</v>
      </c>
      <c r="Y95" s="120" t="s">
        <v>20</v>
      </c>
      <c r="Z95" s="121">
        <v>7</v>
      </c>
      <c r="AA95" s="120">
        <v>0.49415364449999999</v>
      </c>
      <c r="AB95" s="120">
        <v>10</v>
      </c>
      <c r="AC95" s="5"/>
      <c r="AD95" s="6"/>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c r="BF95" s="5"/>
    </row>
    <row r="96" spans="1:58" x14ac:dyDescent="0.25">
      <c r="A96" s="5" t="str">
        <f t="shared" si="3"/>
        <v>Standardised approach capital requirements of total capital requirements201206</v>
      </c>
      <c r="B96" s="116">
        <v>201206</v>
      </c>
      <c r="C96" s="116">
        <v>5</v>
      </c>
      <c r="D96" s="116" t="s">
        <v>64</v>
      </c>
      <c r="E96" s="116">
        <v>0.1085755961</v>
      </c>
      <c r="F96" s="116">
        <v>0.25305248130000002</v>
      </c>
      <c r="G96" s="116">
        <v>0.42431743170000003</v>
      </c>
      <c r="H96" s="116">
        <v>0.4609150447</v>
      </c>
      <c r="I96" s="116">
        <v>0.38639919080000001</v>
      </c>
      <c r="J96" s="116">
        <v>0.55344350360000005</v>
      </c>
      <c r="K96" s="116">
        <v>1</v>
      </c>
      <c r="L96" s="117">
        <v>260575017634</v>
      </c>
      <c r="M96" s="117">
        <v>674367399992</v>
      </c>
      <c r="N96" s="116">
        <v>0.34270025430000001</v>
      </c>
      <c r="O96" s="116">
        <v>0.45284728759999998</v>
      </c>
      <c r="P96" s="116">
        <v>55</v>
      </c>
      <c r="Q96" s="5"/>
      <c r="R96" s="5"/>
      <c r="S96" s="6"/>
      <c r="T96" s="6"/>
      <c r="U96" s="5"/>
      <c r="V96" s="5" t="str">
        <f t="shared" si="4"/>
        <v>Coverage ratio (specific allowances for loans to total gross impaired loans)11</v>
      </c>
      <c r="W96" s="120">
        <v>201412</v>
      </c>
      <c r="X96" s="120">
        <v>14</v>
      </c>
      <c r="Y96" s="120" t="s">
        <v>20</v>
      </c>
      <c r="Z96" s="121">
        <v>2</v>
      </c>
      <c r="AA96" s="120">
        <v>0.49350033910000002</v>
      </c>
      <c r="AB96" s="120">
        <v>11</v>
      </c>
      <c r="AC96" s="5"/>
      <c r="AD96" s="6"/>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c r="BE96" s="5"/>
      <c r="BF96" s="5"/>
    </row>
    <row r="97" spans="1:58" x14ac:dyDescent="0.25">
      <c r="A97" s="5" t="str">
        <f t="shared" si="3"/>
        <v>Standardised approach capital requirements of total capital requirements201209</v>
      </c>
      <c r="B97" s="116">
        <v>201209</v>
      </c>
      <c r="C97" s="116">
        <v>5</v>
      </c>
      <c r="D97" s="116" t="s">
        <v>64</v>
      </c>
      <c r="E97" s="116">
        <v>0.10840394389999999</v>
      </c>
      <c r="F97" s="116">
        <v>0.23377344920000001</v>
      </c>
      <c r="G97" s="116">
        <v>0.42467594689999999</v>
      </c>
      <c r="H97" s="116">
        <v>0.46870724790000001</v>
      </c>
      <c r="I97" s="116">
        <v>0.38984694380000001</v>
      </c>
      <c r="J97" s="116">
        <v>0.57223809430000006</v>
      </c>
      <c r="K97" s="116">
        <v>1</v>
      </c>
      <c r="L97" s="117">
        <v>260874474179</v>
      </c>
      <c r="M97" s="117">
        <v>669171525633</v>
      </c>
      <c r="N97" s="116">
        <v>0.33143263039999998</v>
      </c>
      <c r="O97" s="116">
        <v>0.4603262481</v>
      </c>
      <c r="P97" s="116">
        <v>55</v>
      </c>
      <c r="Q97" s="5"/>
      <c r="R97" s="5"/>
      <c r="S97" s="6"/>
      <c r="T97" s="6"/>
      <c r="U97" s="5"/>
      <c r="V97" s="5" t="str">
        <f t="shared" si="4"/>
        <v>Coverage ratio (specific allowances for loans to total gross impaired loans)12</v>
      </c>
      <c r="W97" s="120">
        <v>201412</v>
      </c>
      <c r="X97" s="120">
        <v>14</v>
      </c>
      <c r="Y97" s="120" t="s">
        <v>20</v>
      </c>
      <c r="Z97" s="121" t="s">
        <v>38</v>
      </c>
      <c r="AA97" s="120">
        <v>0.4879316548</v>
      </c>
      <c r="AB97" s="120">
        <v>12</v>
      </c>
      <c r="AC97" s="5"/>
      <c r="AD97" s="6"/>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5"/>
      <c r="BE97" s="5"/>
      <c r="BF97" s="5"/>
    </row>
    <row r="98" spans="1:58" x14ac:dyDescent="0.25">
      <c r="A98" s="5" t="str">
        <f t="shared" si="3"/>
        <v>Standardised approach capital requirements of total capital requirements201212</v>
      </c>
      <c r="B98" s="116">
        <v>201212</v>
      </c>
      <c r="C98" s="116">
        <v>5</v>
      </c>
      <c r="D98" s="116" t="s">
        <v>64</v>
      </c>
      <c r="E98" s="116">
        <v>0.1064531827</v>
      </c>
      <c r="F98" s="116">
        <v>0.23422145850000001</v>
      </c>
      <c r="G98" s="116">
        <v>0.40378481849999998</v>
      </c>
      <c r="H98" s="116">
        <v>0.45239404890000001</v>
      </c>
      <c r="I98" s="116">
        <v>0.374493941</v>
      </c>
      <c r="J98" s="116">
        <v>0.54176779190000002</v>
      </c>
      <c r="K98" s="116">
        <v>1</v>
      </c>
      <c r="L98" s="117">
        <v>242079304084</v>
      </c>
      <c r="M98" s="117">
        <v>646417144836</v>
      </c>
      <c r="N98" s="116">
        <v>0.29286962659999999</v>
      </c>
      <c r="O98" s="116">
        <v>0.43191516210000003</v>
      </c>
      <c r="P98" s="116">
        <v>55</v>
      </c>
      <c r="Q98" s="5"/>
      <c r="R98" s="5"/>
      <c r="S98" s="6"/>
      <c r="T98" s="6"/>
      <c r="U98" s="5"/>
      <c r="V98" s="5" t="str">
        <f t="shared" si="4"/>
        <v>Coverage ratio (specific allowances for loans to total gross impaired loans)13</v>
      </c>
      <c r="W98" s="120">
        <v>201412</v>
      </c>
      <c r="X98" s="120">
        <v>14</v>
      </c>
      <c r="Y98" s="120" t="s">
        <v>20</v>
      </c>
      <c r="Z98" s="121" t="s">
        <v>29</v>
      </c>
      <c r="AA98" s="120">
        <v>0.47396871740000002</v>
      </c>
      <c r="AB98" s="120">
        <v>13</v>
      </c>
      <c r="AC98" s="5"/>
      <c r="AD98" s="6"/>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row>
    <row r="99" spans="1:58" x14ac:dyDescent="0.25">
      <c r="A99" s="5" t="str">
        <f t="shared" si="3"/>
        <v>Standardised approach capital requirements of total capital requirements201303</v>
      </c>
      <c r="B99" s="116">
        <v>201303</v>
      </c>
      <c r="C99" s="116">
        <v>5</v>
      </c>
      <c r="D99" s="116" t="s">
        <v>64</v>
      </c>
      <c r="E99" s="116">
        <v>0.1008664605</v>
      </c>
      <c r="F99" s="116">
        <v>0.2322290511</v>
      </c>
      <c r="G99" s="116">
        <v>0.38988450679999997</v>
      </c>
      <c r="H99" s="116">
        <v>0.43837103020000001</v>
      </c>
      <c r="I99" s="116">
        <v>0.36697606189999998</v>
      </c>
      <c r="J99" s="116">
        <v>0.55599897720000002</v>
      </c>
      <c r="K99" s="116">
        <v>1</v>
      </c>
      <c r="L99" s="117">
        <v>237740116002</v>
      </c>
      <c r="M99" s="117">
        <v>647835487591</v>
      </c>
      <c r="N99" s="116">
        <v>0.2836654025</v>
      </c>
      <c r="O99" s="116">
        <v>0.41941873010000003</v>
      </c>
      <c r="P99" s="116">
        <v>54</v>
      </c>
      <c r="Q99" s="5"/>
      <c r="R99" s="5"/>
      <c r="S99" s="6"/>
      <c r="T99" s="6"/>
      <c r="U99" s="5"/>
      <c r="V99" s="5" t="str">
        <f t="shared" si="4"/>
        <v>Coverage ratio (specific allowances for loans to total gross impaired loans)14</v>
      </c>
      <c r="W99" s="120">
        <v>201412</v>
      </c>
      <c r="X99" s="120">
        <v>14</v>
      </c>
      <c r="Y99" s="120" t="s">
        <v>20</v>
      </c>
      <c r="Z99" s="121" t="s">
        <v>32</v>
      </c>
      <c r="AA99" s="120">
        <v>0.47164776619999998</v>
      </c>
      <c r="AB99" s="120">
        <v>14</v>
      </c>
      <c r="AC99" s="5"/>
      <c r="AD99" s="6"/>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row>
    <row r="100" spans="1:58" x14ac:dyDescent="0.25">
      <c r="A100" s="5" t="str">
        <f t="shared" si="3"/>
        <v>Standardised approach capital requirements of total capital requirements201306</v>
      </c>
      <c r="B100" s="116">
        <v>201306</v>
      </c>
      <c r="C100" s="116">
        <v>5</v>
      </c>
      <c r="D100" s="116" t="s">
        <v>64</v>
      </c>
      <c r="E100" s="116">
        <v>9.2395583000000003E-2</v>
      </c>
      <c r="F100" s="116">
        <v>0.230334862</v>
      </c>
      <c r="G100" s="116">
        <v>0.38912774680000001</v>
      </c>
      <c r="H100" s="116">
        <v>0.43449978880000001</v>
      </c>
      <c r="I100" s="116">
        <v>0.36515445520000001</v>
      </c>
      <c r="J100" s="116">
        <v>0.5577564438</v>
      </c>
      <c r="K100" s="116">
        <v>1</v>
      </c>
      <c r="L100" s="117">
        <v>230004977167</v>
      </c>
      <c r="M100" s="117">
        <v>629884077469</v>
      </c>
      <c r="N100" s="116">
        <v>0.2615693945</v>
      </c>
      <c r="O100" s="116">
        <v>0.43476239059999999</v>
      </c>
      <c r="P100" s="116">
        <v>54</v>
      </c>
      <c r="Q100" s="5"/>
      <c r="R100" s="5"/>
      <c r="S100" s="6"/>
      <c r="T100" s="6"/>
      <c r="U100" s="5"/>
      <c r="V100" s="5" t="str">
        <f t="shared" si="4"/>
        <v>Coverage ratio (specific allowances for loans to total gross impaired loans)15</v>
      </c>
      <c r="W100" s="120">
        <v>201412</v>
      </c>
      <c r="X100" s="120">
        <v>14</v>
      </c>
      <c r="Y100" s="120" t="s">
        <v>20</v>
      </c>
      <c r="Z100" s="121" t="s">
        <v>17</v>
      </c>
      <c r="AA100" s="120">
        <v>0.45267271619999999</v>
      </c>
      <c r="AB100" s="120">
        <v>15</v>
      </c>
      <c r="AC100" s="5"/>
      <c r="AD100" s="6"/>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row>
    <row r="101" spans="1:58" x14ac:dyDescent="0.25">
      <c r="A101" s="5" t="str">
        <f t="shared" si="3"/>
        <v>Standardised approach capital requirements of total capital requirements201309</v>
      </c>
      <c r="B101" s="116">
        <v>201309</v>
      </c>
      <c r="C101" s="116">
        <v>5</v>
      </c>
      <c r="D101" s="116" t="s">
        <v>64</v>
      </c>
      <c r="E101" s="116">
        <v>9.2198573199999995E-2</v>
      </c>
      <c r="F101" s="116">
        <v>0.1892340169</v>
      </c>
      <c r="G101" s="116">
        <v>0.37953324900000002</v>
      </c>
      <c r="H101" s="116">
        <v>0.4314413802</v>
      </c>
      <c r="I101" s="116">
        <v>0.36385848139999999</v>
      </c>
      <c r="J101" s="116">
        <v>0.56068219789999996</v>
      </c>
      <c r="K101" s="116">
        <v>1</v>
      </c>
      <c r="L101" s="117">
        <v>224979452596</v>
      </c>
      <c r="M101" s="117">
        <v>618315812638</v>
      </c>
      <c r="N101" s="116">
        <v>0.26049443519999999</v>
      </c>
      <c r="O101" s="116">
        <v>0.43212798600000002</v>
      </c>
      <c r="P101" s="116">
        <v>54</v>
      </c>
      <c r="Q101" s="5"/>
      <c r="R101" s="5"/>
      <c r="S101" s="6"/>
      <c r="T101" s="6"/>
      <c r="U101" s="5"/>
      <c r="V101" s="5" t="str">
        <f t="shared" si="4"/>
        <v>Coverage ratio (specific allowances for loans to total gross impaired loans)16</v>
      </c>
      <c r="W101" s="120">
        <v>201412</v>
      </c>
      <c r="X101" s="120">
        <v>14</v>
      </c>
      <c r="Y101" s="120" t="s">
        <v>20</v>
      </c>
      <c r="Z101" s="121" t="s">
        <v>34</v>
      </c>
      <c r="AA101" s="120">
        <v>0.42426278379999999</v>
      </c>
      <c r="AB101" s="120">
        <v>16</v>
      </c>
      <c r="AC101" s="5"/>
      <c r="AD101" s="6"/>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row>
    <row r="102" spans="1:58" x14ac:dyDescent="0.25">
      <c r="A102" s="5" t="str">
        <f t="shared" si="3"/>
        <v>Standardised approach capital requirements of total capital requirements201312</v>
      </c>
      <c r="B102" s="116">
        <v>201312</v>
      </c>
      <c r="C102" s="116">
        <v>5</v>
      </c>
      <c r="D102" s="116" t="s">
        <v>64</v>
      </c>
      <c r="E102" s="116">
        <v>7.4275379500000002E-2</v>
      </c>
      <c r="F102" s="116">
        <v>0.14234403819999999</v>
      </c>
      <c r="G102" s="116">
        <v>0.3586204938</v>
      </c>
      <c r="H102" s="116">
        <v>0.41623485560000001</v>
      </c>
      <c r="I102" s="116">
        <v>0.3540418655</v>
      </c>
      <c r="J102" s="116">
        <v>0.56027863280000001</v>
      </c>
      <c r="K102" s="116">
        <v>1</v>
      </c>
      <c r="L102" s="117">
        <v>212916446274</v>
      </c>
      <c r="M102" s="117">
        <v>601387765110</v>
      </c>
      <c r="N102" s="116">
        <v>0.28102670639999999</v>
      </c>
      <c r="O102" s="116">
        <v>0.38140327099999999</v>
      </c>
      <c r="P102" s="116">
        <v>54</v>
      </c>
      <c r="Q102" s="5"/>
      <c r="R102" s="5"/>
      <c r="S102" s="6"/>
      <c r="T102" s="6"/>
      <c r="U102" s="5"/>
      <c r="V102" s="5" t="str">
        <f t="shared" si="4"/>
        <v>Coverage ratio (specific allowances for loans to total gross impaired loans)17</v>
      </c>
      <c r="W102" s="120">
        <v>201412</v>
      </c>
      <c r="X102" s="120">
        <v>14</v>
      </c>
      <c r="Y102" s="120" t="s">
        <v>20</v>
      </c>
      <c r="Z102" s="121">
        <v>9</v>
      </c>
      <c r="AA102" s="120">
        <v>0.4013610547</v>
      </c>
      <c r="AB102" s="120">
        <v>17</v>
      </c>
      <c r="AC102" s="5"/>
      <c r="AD102" s="6"/>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row>
    <row r="103" spans="1:58" x14ac:dyDescent="0.25">
      <c r="A103" s="5" t="str">
        <f t="shared" si="3"/>
        <v>Standardised approach capital requirements of total capital requirements201403</v>
      </c>
      <c r="B103" s="116">
        <v>201403</v>
      </c>
      <c r="C103" s="116">
        <v>5</v>
      </c>
      <c r="D103" s="116" t="s">
        <v>64</v>
      </c>
      <c r="E103" s="116">
        <v>9.0676759100000004E-2</v>
      </c>
      <c r="F103" s="116">
        <v>0.17214204029999999</v>
      </c>
      <c r="G103" s="116">
        <v>0.3378064757</v>
      </c>
      <c r="H103" s="116">
        <v>0.4250388819</v>
      </c>
      <c r="I103" s="116">
        <v>0.36141571550000001</v>
      </c>
      <c r="J103" s="116">
        <v>0.56427534069999996</v>
      </c>
      <c r="K103" s="116">
        <v>1</v>
      </c>
      <c r="L103" s="117">
        <v>233357712670</v>
      </c>
      <c r="M103" s="117">
        <v>645676717016</v>
      </c>
      <c r="N103" s="116">
        <v>0.31217694779999999</v>
      </c>
      <c r="O103" s="116">
        <v>0.40094288589999999</v>
      </c>
      <c r="P103" s="116">
        <v>55</v>
      </c>
      <c r="Q103" s="5"/>
      <c r="R103" s="5"/>
      <c r="S103" s="6"/>
      <c r="T103" s="6"/>
      <c r="U103" s="5"/>
      <c r="V103" s="5" t="str">
        <f t="shared" si="4"/>
        <v>Coverage ratio (specific allowances for loans to total gross impaired loans)18</v>
      </c>
      <c r="W103" s="120">
        <v>201412</v>
      </c>
      <c r="X103" s="120">
        <v>14</v>
      </c>
      <c r="Y103" s="120" t="s">
        <v>20</v>
      </c>
      <c r="Z103" s="121">
        <v>13</v>
      </c>
      <c r="AA103" s="120">
        <v>0.37327737620000001</v>
      </c>
      <c r="AB103" s="120">
        <v>18</v>
      </c>
      <c r="AC103" s="5"/>
      <c r="AD103" s="6"/>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row>
    <row r="104" spans="1:58" x14ac:dyDescent="0.25">
      <c r="A104" s="5" t="str">
        <f t="shared" si="3"/>
        <v>Standardised approach capital requirements of total capital requirements201406</v>
      </c>
      <c r="B104" s="116">
        <v>201406</v>
      </c>
      <c r="C104" s="116">
        <v>5</v>
      </c>
      <c r="D104" s="116" t="s">
        <v>64</v>
      </c>
      <c r="E104" s="116">
        <v>8.09994926E-2</v>
      </c>
      <c r="F104" s="116">
        <v>0.17544326660000001</v>
      </c>
      <c r="G104" s="116">
        <v>0.32924096390000002</v>
      </c>
      <c r="H104" s="116">
        <v>0.4260618652</v>
      </c>
      <c r="I104" s="116">
        <v>0.36272398810000001</v>
      </c>
      <c r="J104" s="116">
        <v>0.56365480820000002</v>
      </c>
      <c r="K104" s="116">
        <v>1</v>
      </c>
      <c r="L104" s="117">
        <v>232957819964</v>
      </c>
      <c r="M104" s="117">
        <v>642245419656</v>
      </c>
      <c r="N104" s="116">
        <v>0.31150186590000001</v>
      </c>
      <c r="O104" s="116">
        <v>0.39899135740000002</v>
      </c>
      <c r="P104" s="116">
        <v>55</v>
      </c>
      <c r="Q104" s="5"/>
      <c r="R104" s="5"/>
      <c r="S104" s="6"/>
      <c r="T104" s="6"/>
      <c r="U104" s="5"/>
      <c r="V104" s="5" t="str">
        <f t="shared" si="4"/>
        <v>Coverage ratio (specific allowances for loans to total gross impaired loans)19</v>
      </c>
      <c r="W104" s="120">
        <v>201412</v>
      </c>
      <c r="X104" s="120">
        <v>14</v>
      </c>
      <c r="Y104" s="120" t="s">
        <v>20</v>
      </c>
      <c r="Z104" s="121" t="s">
        <v>23</v>
      </c>
      <c r="AA104" s="120">
        <v>0.31097540750000002</v>
      </c>
      <c r="AB104" s="120">
        <v>19</v>
      </c>
      <c r="AC104" s="5"/>
      <c r="AD104" s="6"/>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row>
    <row r="105" spans="1:58" x14ac:dyDescent="0.25">
      <c r="A105" s="5" t="str">
        <f t="shared" si="3"/>
        <v>Standardised approach capital requirements of total capital requirements201409</v>
      </c>
      <c r="B105" s="116">
        <v>201409</v>
      </c>
      <c r="C105" s="116">
        <v>5</v>
      </c>
      <c r="D105" s="116" t="s">
        <v>64</v>
      </c>
      <c r="E105" s="116">
        <v>7.5011365400000002E-2</v>
      </c>
      <c r="F105" s="116">
        <v>0.17121042910000001</v>
      </c>
      <c r="G105" s="116">
        <v>0.33887429120000001</v>
      </c>
      <c r="H105" s="116">
        <v>0.42688765429999997</v>
      </c>
      <c r="I105" s="116">
        <v>0.36526829170000003</v>
      </c>
      <c r="J105" s="116">
        <v>0.58124289900000004</v>
      </c>
      <c r="K105" s="116">
        <v>1</v>
      </c>
      <c r="L105" s="117">
        <v>237322164792</v>
      </c>
      <c r="M105" s="117">
        <v>649720137662</v>
      </c>
      <c r="N105" s="116">
        <v>0.30570181940000002</v>
      </c>
      <c r="O105" s="116">
        <v>0.39305969969999999</v>
      </c>
      <c r="P105" s="116">
        <v>55</v>
      </c>
      <c r="Q105" s="5"/>
      <c r="R105" s="5"/>
      <c r="S105" s="6"/>
      <c r="T105" s="6"/>
      <c r="U105" s="5"/>
      <c r="V105" s="5" t="str">
        <f t="shared" si="4"/>
        <v>Coverage ratio (specific allowances for loans to total gross impaired loans)20</v>
      </c>
      <c r="W105" s="120">
        <v>201412</v>
      </c>
      <c r="X105" s="120">
        <v>14</v>
      </c>
      <c r="Y105" s="120" t="s">
        <v>20</v>
      </c>
      <c r="Z105" s="121">
        <v>8</v>
      </c>
      <c r="AA105" s="120">
        <v>0.3031882756</v>
      </c>
      <c r="AB105" s="120">
        <v>20</v>
      </c>
      <c r="AC105" s="5"/>
      <c r="AD105" s="6"/>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c r="BF105" s="5"/>
    </row>
    <row r="106" spans="1:58" x14ac:dyDescent="0.25">
      <c r="A106" s="5" t="str">
        <f t="shared" si="3"/>
        <v>Standardised approach capital requirements of total capital requirements201412</v>
      </c>
      <c r="B106" s="116">
        <v>201412</v>
      </c>
      <c r="C106" s="116">
        <v>5</v>
      </c>
      <c r="D106" s="116" t="s">
        <v>64</v>
      </c>
      <c r="E106" s="116">
        <v>6.9968437800000005E-2</v>
      </c>
      <c r="F106" s="116">
        <v>0.17141552060000001</v>
      </c>
      <c r="G106" s="116">
        <v>0.35373661360000003</v>
      </c>
      <c r="H106" s="116">
        <v>0.42214986980000002</v>
      </c>
      <c r="I106" s="116">
        <v>0.36382565880000001</v>
      </c>
      <c r="J106" s="116">
        <v>0.56803977750000001</v>
      </c>
      <c r="K106" s="116">
        <v>1</v>
      </c>
      <c r="L106" s="117">
        <v>234586440017</v>
      </c>
      <c r="M106" s="117">
        <v>644777063873</v>
      </c>
      <c r="N106" s="116">
        <v>0.3101347787</v>
      </c>
      <c r="O106" s="116">
        <v>0.37277496669999999</v>
      </c>
      <c r="P106" s="116">
        <v>55</v>
      </c>
      <c r="Q106" s="5"/>
      <c r="R106" s="5"/>
      <c r="S106" s="6"/>
      <c r="T106" s="6"/>
      <c r="U106" s="5"/>
      <c r="V106" s="5" t="str">
        <f t="shared" si="4"/>
        <v>Coverage ratio (specific allowances for loans to total gross impaired loans)99</v>
      </c>
      <c r="W106" s="120">
        <v>201412</v>
      </c>
      <c r="X106" s="120">
        <v>14</v>
      </c>
      <c r="Y106" s="120" t="s">
        <v>20</v>
      </c>
      <c r="Z106" s="121" t="s">
        <v>40</v>
      </c>
      <c r="AA106" s="120">
        <v>0.46805164240000002</v>
      </c>
      <c r="AB106" s="120">
        <v>99</v>
      </c>
      <c r="AC106" s="5"/>
      <c r="AD106" s="6"/>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row>
    <row r="107" spans="1:58" x14ac:dyDescent="0.25">
      <c r="A107" s="5" t="str">
        <f t="shared" si="3"/>
        <v>Securitisation capital requirements of total capital requirements200912</v>
      </c>
      <c r="B107" s="116">
        <v>200912</v>
      </c>
      <c r="C107" s="116">
        <v>6</v>
      </c>
      <c r="D107" s="116" t="s">
        <v>66</v>
      </c>
      <c r="E107" s="116">
        <v>0</v>
      </c>
      <c r="F107" s="116">
        <v>4.5252542999999999E-3</v>
      </c>
      <c r="G107" s="116">
        <v>2.0118192900000002E-2</v>
      </c>
      <c r="H107" s="116">
        <v>3.3507993899999998E-2</v>
      </c>
      <c r="I107" s="116">
        <v>3.4107812699999997E-2</v>
      </c>
      <c r="J107" s="116">
        <v>4.5911815100000003E-2</v>
      </c>
      <c r="K107" s="116">
        <v>0.14430253770000001</v>
      </c>
      <c r="L107" s="117">
        <v>22285555097</v>
      </c>
      <c r="M107" s="117">
        <v>653385641799</v>
      </c>
      <c r="N107" s="116">
        <v>3.0604493199999999E-2</v>
      </c>
      <c r="O107" s="116">
        <v>1.2384415399999999E-2</v>
      </c>
      <c r="P107" s="116">
        <v>47</v>
      </c>
      <c r="Q107" s="5"/>
      <c r="R107" s="5"/>
      <c r="S107" s="6"/>
      <c r="T107" s="6"/>
      <c r="U107" s="5"/>
      <c r="V107" s="5" t="str">
        <f t="shared" ref="V107:V127" si="5">CONCATENATE(Y107,AB107)</f>
        <v>Impaired financial assets to total assets1</v>
      </c>
      <c r="W107" s="120">
        <v>201412</v>
      </c>
      <c r="X107" s="120">
        <v>18</v>
      </c>
      <c r="Y107" s="120" t="s">
        <v>21</v>
      </c>
      <c r="Z107" s="121">
        <v>13</v>
      </c>
      <c r="AA107" s="120">
        <v>0.2047264795</v>
      </c>
      <c r="AB107" s="120">
        <v>1</v>
      </c>
      <c r="AC107" s="5"/>
      <c r="AD107" s="6"/>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c r="BF107" s="5"/>
    </row>
    <row r="108" spans="1:58" x14ac:dyDescent="0.25">
      <c r="A108" s="5" t="str">
        <f t="shared" si="3"/>
        <v>Securitisation capital requirements of total capital requirements201003</v>
      </c>
      <c r="B108" s="116">
        <v>201003</v>
      </c>
      <c r="C108" s="116">
        <v>6</v>
      </c>
      <c r="D108" s="116" t="s">
        <v>66</v>
      </c>
      <c r="E108" s="116">
        <v>0</v>
      </c>
      <c r="F108" s="116">
        <v>7.9614977999999999E-3</v>
      </c>
      <c r="G108" s="116">
        <v>2.0306864000000001E-2</v>
      </c>
      <c r="H108" s="116">
        <v>3.38165037E-2</v>
      </c>
      <c r="I108" s="116">
        <v>3.2615978699999999E-2</v>
      </c>
      <c r="J108" s="116">
        <v>4.5358426E-2</v>
      </c>
      <c r="K108" s="116">
        <v>0.1453511572</v>
      </c>
      <c r="L108" s="117">
        <v>22508184263</v>
      </c>
      <c r="M108" s="117">
        <v>690096853274</v>
      </c>
      <c r="N108" s="116">
        <v>2.3844992499999999E-2</v>
      </c>
      <c r="O108" s="116">
        <v>1.21476564E-2</v>
      </c>
      <c r="P108" s="116">
        <v>46</v>
      </c>
      <c r="Q108" s="5"/>
      <c r="R108" s="5"/>
      <c r="S108" s="6"/>
      <c r="T108" s="6"/>
      <c r="U108" s="5"/>
      <c r="V108" s="5" t="str">
        <f t="shared" si="5"/>
        <v>Impaired financial assets to total assets2</v>
      </c>
      <c r="W108" s="120">
        <v>201412</v>
      </c>
      <c r="X108" s="120">
        <v>18</v>
      </c>
      <c r="Y108" s="120" t="s">
        <v>21</v>
      </c>
      <c r="Z108" s="121" t="s">
        <v>32</v>
      </c>
      <c r="AA108" s="120">
        <v>0.15369611450000001</v>
      </c>
      <c r="AB108" s="120">
        <v>2</v>
      </c>
      <c r="AC108" s="5"/>
      <c r="AD108" s="6"/>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c r="BE108" s="5"/>
      <c r="BF108" s="5"/>
    </row>
    <row r="109" spans="1:58" x14ac:dyDescent="0.25">
      <c r="A109" s="5" t="str">
        <f t="shared" si="3"/>
        <v>Securitisation capital requirements of total capital requirements201006</v>
      </c>
      <c r="B109" s="116">
        <v>201006</v>
      </c>
      <c r="C109" s="116">
        <v>6</v>
      </c>
      <c r="D109" s="116" t="s">
        <v>66</v>
      </c>
      <c r="E109" s="116">
        <v>0</v>
      </c>
      <c r="F109" s="116">
        <v>8.5389066999999996E-3</v>
      </c>
      <c r="G109" s="116">
        <v>2.30059123E-2</v>
      </c>
      <c r="H109" s="116">
        <v>3.5049324399999998E-2</v>
      </c>
      <c r="I109" s="116">
        <v>3.5661006699999998E-2</v>
      </c>
      <c r="J109" s="116">
        <v>4.6405303500000002E-2</v>
      </c>
      <c r="K109" s="116">
        <v>9.7369873499999995E-2</v>
      </c>
      <c r="L109" s="117">
        <v>24896994752</v>
      </c>
      <c r="M109" s="117">
        <v>698157372738</v>
      </c>
      <c r="N109" s="116">
        <v>2.9444094000000001E-2</v>
      </c>
      <c r="O109" s="116">
        <v>1.3125177700000001E-2</v>
      </c>
      <c r="P109" s="116">
        <v>47</v>
      </c>
      <c r="Q109" s="5"/>
      <c r="R109" s="5"/>
      <c r="S109" s="6"/>
      <c r="T109" s="6"/>
      <c r="U109" s="5"/>
      <c r="V109" s="5" t="str">
        <f t="shared" si="5"/>
        <v>Impaired financial assets to total assets3</v>
      </c>
      <c r="W109" s="120">
        <v>201412</v>
      </c>
      <c r="X109" s="120">
        <v>18</v>
      </c>
      <c r="Y109" s="120" t="s">
        <v>21</v>
      </c>
      <c r="Z109" s="121">
        <v>9</v>
      </c>
      <c r="AA109" s="120">
        <v>0.1115275466</v>
      </c>
      <c r="AB109" s="120">
        <v>3</v>
      </c>
      <c r="AC109" s="5"/>
      <c r="AD109" s="6"/>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row>
    <row r="110" spans="1:58" x14ac:dyDescent="0.25">
      <c r="A110" s="5" t="str">
        <f t="shared" si="3"/>
        <v>Securitisation capital requirements of total capital requirements201009</v>
      </c>
      <c r="B110" s="116">
        <v>201009</v>
      </c>
      <c r="C110" s="116">
        <v>6</v>
      </c>
      <c r="D110" s="116" t="s">
        <v>66</v>
      </c>
      <c r="E110" s="116">
        <v>0</v>
      </c>
      <c r="F110" s="116">
        <v>8.9837762999999994E-3</v>
      </c>
      <c r="G110" s="116">
        <v>1.9459457499999999E-2</v>
      </c>
      <c r="H110" s="116">
        <v>3.2846047400000002E-2</v>
      </c>
      <c r="I110" s="116">
        <v>3.2377138E-2</v>
      </c>
      <c r="J110" s="116">
        <v>4.4839815800000002E-2</v>
      </c>
      <c r="K110" s="116">
        <v>9.6725271000000002E-2</v>
      </c>
      <c r="L110" s="117">
        <v>21927681665</v>
      </c>
      <c r="M110" s="117">
        <v>677258184422</v>
      </c>
      <c r="N110" s="116">
        <v>2.6699709200000001E-2</v>
      </c>
      <c r="O110" s="116">
        <v>1.35967212E-2</v>
      </c>
      <c r="P110" s="116">
        <v>48</v>
      </c>
      <c r="Q110" s="5"/>
      <c r="R110" s="5"/>
      <c r="S110" s="6"/>
      <c r="T110" s="6"/>
      <c r="U110" s="5"/>
      <c r="V110" s="5" t="str">
        <f t="shared" si="5"/>
        <v>Impaired financial assets to total assets4</v>
      </c>
      <c r="W110" s="120">
        <v>201412</v>
      </c>
      <c r="X110" s="120">
        <v>18</v>
      </c>
      <c r="Y110" s="120" t="s">
        <v>21</v>
      </c>
      <c r="Z110" s="121" t="s">
        <v>29</v>
      </c>
      <c r="AA110" s="120">
        <v>9.0180906599999999E-2</v>
      </c>
      <c r="AB110" s="120">
        <v>4</v>
      </c>
      <c r="AC110" s="5"/>
      <c r="AD110" s="6"/>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row>
    <row r="111" spans="1:58" x14ac:dyDescent="0.25">
      <c r="A111" s="5" t="str">
        <f t="shared" si="3"/>
        <v>Securitisation capital requirements of total capital requirements201012</v>
      </c>
      <c r="B111" s="116">
        <v>201012</v>
      </c>
      <c r="C111" s="116">
        <v>6</v>
      </c>
      <c r="D111" s="116" t="s">
        <v>66</v>
      </c>
      <c r="E111" s="116">
        <v>0</v>
      </c>
      <c r="F111" s="116">
        <v>9.1202780000000008E-3</v>
      </c>
      <c r="G111" s="116">
        <v>2.1093579099999999E-2</v>
      </c>
      <c r="H111" s="116">
        <v>2.9587189100000001E-2</v>
      </c>
      <c r="I111" s="116">
        <v>3.00177807E-2</v>
      </c>
      <c r="J111" s="116">
        <v>4.50272881E-2</v>
      </c>
      <c r="K111" s="116">
        <v>9.6209617999999997E-2</v>
      </c>
      <c r="L111" s="117">
        <v>20046166772</v>
      </c>
      <c r="M111" s="117">
        <v>667809753795</v>
      </c>
      <c r="N111" s="116">
        <v>2.58074753E-2</v>
      </c>
      <c r="O111" s="116">
        <v>1.4081926999999999E-2</v>
      </c>
      <c r="P111" s="116">
        <v>49</v>
      </c>
      <c r="Q111" s="5"/>
      <c r="R111" s="5"/>
      <c r="S111" s="6"/>
      <c r="T111" s="6"/>
      <c r="U111" s="5"/>
      <c r="V111" s="5" t="str">
        <f t="shared" si="5"/>
        <v>Impaired financial assets to total assets5</v>
      </c>
      <c r="W111" s="120">
        <v>201412</v>
      </c>
      <c r="X111" s="120">
        <v>18</v>
      </c>
      <c r="Y111" s="120" t="s">
        <v>21</v>
      </c>
      <c r="Z111" s="121">
        <v>3</v>
      </c>
      <c r="AA111" s="120">
        <v>8.9538736600000002E-2</v>
      </c>
      <c r="AB111" s="120">
        <v>5</v>
      </c>
      <c r="AC111" s="5"/>
      <c r="AD111" s="6"/>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row>
    <row r="112" spans="1:58" x14ac:dyDescent="0.25">
      <c r="A112" s="5" t="str">
        <f t="shared" si="3"/>
        <v>Securitisation capital requirements of total capital requirements201103</v>
      </c>
      <c r="B112" s="116">
        <v>201103</v>
      </c>
      <c r="C112" s="116">
        <v>6</v>
      </c>
      <c r="D112" s="116" t="s">
        <v>66</v>
      </c>
      <c r="E112" s="116">
        <v>0</v>
      </c>
      <c r="F112" s="116">
        <v>5.7246231000000003E-3</v>
      </c>
      <c r="G112" s="116">
        <v>2.0441773900000001E-2</v>
      </c>
      <c r="H112" s="116">
        <v>2.78776032E-2</v>
      </c>
      <c r="I112" s="116">
        <v>2.7728632699999999E-2</v>
      </c>
      <c r="J112" s="116">
        <v>4.0817188599999998E-2</v>
      </c>
      <c r="K112" s="116">
        <v>7.1187584299999995E-2</v>
      </c>
      <c r="L112" s="117">
        <v>18022005059</v>
      </c>
      <c r="M112" s="117">
        <v>649942075415</v>
      </c>
      <c r="N112" s="116">
        <v>2.4348978800000001E-2</v>
      </c>
      <c r="O112" s="116">
        <v>1.31109121E-2</v>
      </c>
      <c r="P112" s="116">
        <v>49</v>
      </c>
      <c r="Q112" s="5"/>
      <c r="R112" s="5"/>
      <c r="S112" s="6"/>
      <c r="T112" s="6"/>
      <c r="U112" s="5"/>
      <c r="V112" s="5" t="str">
        <f t="shared" si="5"/>
        <v>Impaired financial assets to total assets6</v>
      </c>
      <c r="W112" s="120">
        <v>201412</v>
      </c>
      <c r="X112" s="120">
        <v>18</v>
      </c>
      <c r="Y112" s="120" t="s">
        <v>21</v>
      </c>
      <c r="Z112" s="121">
        <v>1</v>
      </c>
      <c r="AA112" s="120">
        <v>7.9425468499999999E-2</v>
      </c>
      <c r="AB112" s="120">
        <v>6</v>
      </c>
      <c r="AC112" s="5"/>
      <c r="AD112" s="6"/>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row>
    <row r="113" spans="1:58" x14ac:dyDescent="0.25">
      <c r="A113" s="5" t="str">
        <f t="shared" si="3"/>
        <v>Securitisation capital requirements of total capital requirements201106</v>
      </c>
      <c r="B113" s="116">
        <v>201106</v>
      </c>
      <c r="C113" s="116">
        <v>6</v>
      </c>
      <c r="D113" s="116" t="s">
        <v>66</v>
      </c>
      <c r="E113" s="116">
        <v>0</v>
      </c>
      <c r="F113" s="116">
        <v>3.9344443000000002E-3</v>
      </c>
      <c r="G113" s="116">
        <v>1.8908268999999998E-2</v>
      </c>
      <c r="H113" s="116">
        <v>3.00738771E-2</v>
      </c>
      <c r="I113" s="116">
        <v>2.7870746700000001E-2</v>
      </c>
      <c r="J113" s="116">
        <v>4.1736956800000002E-2</v>
      </c>
      <c r="K113" s="116">
        <v>8.4214057999999994E-2</v>
      </c>
      <c r="L113" s="117">
        <v>19144888050</v>
      </c>
      <c r="M113" s="117">
        <v>686916939364</v>
      </c>
      <c r="N113" s="116">
        <v>2.3940375699999999E-2</v>
      </c>
      <c r="O113" s="116">
        <v>1.50341025E-2</v>
      </c>
      <c r="P113" s="116">
        <v>54</v>
      </c>
      <c r="Q113" s="5"/>
      <c r="R113" s="5"/>
      <c r="S113" s="6"/>
      <c r="T113" s="6"/>
      <c r="U113" s="5"/>
      <c r="V113" s="5" t="str">
        <f t="shared" si="5"/>
        <v>Impaired financial assets to total assets7</v>
      </c>
      <c r="W113" s="120">
        <v>201412</v>
      </c>
      <c r="X113" s="120">
        <v>18</v>
      </c>
      <c r="Y113" s="120" t="s">
        <v>21</v>
      </c>
      <c r="Z113" s="121">
        <v>11</v>
      </c>
      <c r="AA113" s="120">
        <v>6.8821612000000004E-2</v>
      </c>
      <c r="AB113" s="120">
        <v>7</v>
      </c>
      <c r="AC113" s="5"/>
      <c r="AD113" s="6"/>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row>
    <row r="114" spans="1:58" x14ac:dyDescent="0.25">
      <c r="A114" s="5" t="str">
        <f t="shared" si="3"/>
        <v>Securitisation capital requirements of total capital requirements201109</v>
      </c>
      <c r="B114" s="116">
        <v>201109</v>
      </c>
      <c r="C114" s="116">
        <v>6</v>
      </c>
      <c r="D114" s="116" t="s">
        <v>66</v>
      </c>
      <c r="E114" s="116">
        <v>0</v>
      </c>
      <c r="F114" s="116">
        <v>4.3351053000000002E-3</v>
      </c>
      <c r="G114" s="116">
        <v>1.9653253499999999E-2</v>
      </c>
      <c r="H114" s="116">
        <v>2.3413536799999999E-2</v>
      </c>
      <c r="I114" s="116">
        <v>2.5544210000000001E-2</v>
      </c>
      <c r="J114" s="116">
        <v>3.6408176600000001E-2</v>
      </c>
      <c r="K114" s="116">
        <v>6.8709637099999998E-2</v>
      </c>
      <c r="L114" s="117">
        <v>17823541962</v>
      </c>
      <c r="M114" s="117">
        <v>697752717089</v>
      </c>
      <c r="N114" s="116">
        <v>2.0853092399999999E-2</v>
      </c>
      <c r="O114" s="116">
        <v>1.2032846E-2</v>
      </c>
      <c r="P114" s="116">
        <v>54</v>
      </c>
      <c r="Q114" s="5"/>
      <c r="R114" s="5"/>
      <c r="S114" s="6"/>
      <c r="T114" s="6"/>
      <c r="U114" s="5"/>
      <c r="V114" s="5" t="str">
        <f t="shared" si="5"/>
        <v>Impaired financial assets to total assets8</v>
      </c>
      <c r="W114" s="120">
        <v>201412</v>
      </c>
      <c r="X114" s="120">
        <v>18</v>
      </c>
      <c r="Y114" s="120" t="s">
        <v>21</v>
      </c>
      <c r="Z114" s="121">
        <v>12</v>
      </c>
      <c r="AA114" s="120">
        <v>6.2734413099999997E-2</v>
      </c>
      <c r="AB114" s="120">
        <v>8</v>
      </c>
      <c r="AC114" s="5"/>
      <c r="AD114" s="6"/>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c r="BF114" s="5"/>
    </row>
    <row r="115" spans="1:58" x14ac:dyDescent="0.25">
      <c r="A115" s="5" t="str">
        <f t="shared" si="3"/>
        <v>Securitisation capital requirements of total capital requirements201112</v>
      </c>
      <c r="B115" s="116">
        <v>201112</v>
      </c>
      <c r="C115" s="116">
        <v>6</v>
      </c>
      <c r="D115" s="116" t="s">
        <v>66</v>
      </c>
      <c r="E115" s="116">
        <v>0</v>
      </c>
      <c r="F115" s="116">
        <v>4.2068219999999998E-3</v>
      </c>
      <c r="G115" s="116">
        <v>1.9967101899999999E-2</v>
      </c>
      <c r="H115" s="116">
        <v>2.86814468E-2</v>
      </c>
      <c r="I115" s="116">
        <v>2.8484678100000001E-2</v>
      </c>
      <c r="J115" s="116">
        <v>4.2674044899999999E-2</v>
      </c>
      <c r="K115" s="116">
        <v>7.9006848300000002E-2</v>
      </c>
      <c r="L115" s="117">
        <v>19743361085</v>
      </c>
      <c r="M115" s="117">
        <v>693122142161</v>
      </c>
      <c r="N115" s="116">
        <v>2.95085187E-2</v>
      </c>
      <c r="O115" s="116">
        <v>1.40865882E-2</v>
      </c>
      <c r="P115" s="116">
        <v>54</v>
      </c>
      <c r="Q115" s="5"/>
      <c r="R115" s="5"/>
      <c r="S115" s="6"/>
      <c r="T115" s="6"/>
      <c r="U115" s="5"/>
      <c r="V115" s="5" t="str">
        <f t="shared" si="5"/>
        <v>Impaired financial assets to total assets9</v>
      </c>
      <c r="W115" s="120">
        <v>201412</v>
      </c>
      <c r="X115" s="120">
        <v>18</v>
      </c>
      <c r="Y115" s="120" t="s">
        <v>21</v>
      </c>
      <c r="Z115" s="121" t="s">
        <v>38</v>
      </c>
      <c r="AA115" s="120">
        <v>2.58979498E-2</v>
      </c>
      <c r="AB115" s="120">
        <v>9</v>
      </c>
      <c r="AC115" s="5"/>
      <c r="AD115" s="6"/>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c r="BF115" s="5"/>
    </row>
    <row r="116" spans="1:58" x14ac:dyDescent="0.25">
      <c r="A116" s="5" t="str">
        <f t="shared" si="3"/>
        <v>Securitisation capital requirements of total capital requirements201203</v>
      </c>
      <c r="B116" s="116">
        <v>201203</v>
      </c>
      <c r="C116" s="116">
        <v>6</v>
      </c>
      <c r="D116" s="116" t="s">
        <v>66</v>
      </c>
      <c r="E116" s="116">
        <v>0</v>
      </c>
      <c r="F116" s="116">
        <v>4.3154804000000001E-3</v>
      </c>
      <c r="G116" s="116">
        <v>1.6891349900000002E-2</v>
      </c>
      <c r="H116" s="116">
        <v>2.5069654899999998E-2</v>
      </c>
      <c r="I116" s="116">
        <v>2.6234953500000002E-2</v>
      </c>
      <c r="J116" s="116">
        <v>4.1500208900000002E-2</v>
      </c>
      <c r="K116" s="116">
        <v>8.10018671E-2</v>
      </c>
      <c r="L116" s="117">
        <v>17728152137</v>
      </c>
      <c r="M116" s="117">
        <v>675745514200</v>
      </c>
      <c r="N116" s="116">
        <v>2.7883997300000001E-2</v>
      </c>
      <c r="O116" s="116">
        <v>1.27542735E-2</v>
      </c>
      <c r="P116" s="116">
        <v>54</v>
      </c>
      <c r="Q116" s="5"/>
      <c r="R116" s="5"/>
      <c r="S116" s="6"/>
      <c r="T116" s="6"/>
      <c r="U116" s="5"/>
      <c r="V116" s="5" t="str">
        <f t="shared" si="5"/>
        <v>Impaired financial assets to total assets10</v>
      </c>
      <c r="W116" s="120">
        <v>201412</v>
      </c>
      <c r="X116" s="120">
        <v>18</v>
      </c>
      <c r="Y116" s="120" t="s">
        <v>21</v>
      </c>
      <c r="Z116" s="121">
        <v>6</v>
      </c>
      <c r="AA116" s="120">
        <v>2.3594318999999999E-2</v>
      </c>
      <c r="AB116" s="120">
        <v>10</v>
      </c>
      <c r="AC116" s="5"/>
      <c r="AD116" s="6"/>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c r="BF116" s="5"/>
    </row>
    <row r="117" spans="1:58" x14ac:dyDescent="0.25">
      <c r="A117" s="5" t="str">
        <f t="shared" si="3"/>
        <v>Securitisation capital requirements of total capital requirements201206</v>
      </c>
      <c r="B117" s="116">
        <v>201206</v>
      </c>
      <c r="C117" s="116">
        <v>6</v>
      </c>
      <c r="D117" s="116" t="s">
        <v>66</v>
      </c>
      <c r="E117" s="116">
        <v>0</v>
      </c>
      <c r="F117" s="116">
        <v>4.9028483999999997E-3</v>
      </c>
      <c r="G117" s="116">
        <v>1.80216048E-2</v>
      </c>
      <c r="H117" s="116">
        <v>2.8371973599999999E-2</v>
      </c>
      <c r="I117" s="116">
        <v>2.7200012999999999E-2</v>
      </c>
      <c r="J117" s="116">
        <v>4.0606871900000001E-2</v>
      </c>
      <c r="K117" s="116">
        <v>8.5396664999999997E-2</v>
      </c>
      <c r="L117" s="117">
        <v>18342802071</v>
      </c>
      <c r="M117" s="117">
        <v>674367399992</v>
      </c>
      <c r="N117" s="116">
        <v>2.6684390499999999E-2</v>
      </c>
      <c r="O117" s="116">
        <v>1.38429343E-2</v>
      </c>
      <c r="P117" s="116">
        <v>54</v>
      </c>
      <c r="Q117" s="5"/>
      <c r="R117" s="5"/>
      <c r="S117" s="6"/>
      <c r="T117" s="6"/>
      <c r="U117" s="5"/>
      <c r="V117" s="5" t="str">
        <f t="shared" si="5"/>
        <v>Impaired financial assets to total assets11</v>
      </c>
      <c r="W117" s="120">
        <v>201412</v>
      </c>
      <c r="X117" s="120">
        <v>18</v>
      </c>
      <c r="Y117" s="120" t="s">
        <v>21</v>
      </c>
      <c r="Z117" s="121">
        <v>2</v>
      </c>
      <c r="AA117" s="120">
        <v>2.05323416E-2</v>
      </c>
      <c r="AB117" s="120">
        <v>11</v>
      </c>
      <c r="AC117" s="5"/>
      <c r="AD117" s="6"/>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c r="BF117" s="5"/>
    </row>
    <row r="118" spans="1:58" x14ac:dyDescent="0.25">
      <c r="A118" s="5" t="str">
        <f t="shared" si="3"/>
        <v>Securitisation capital requirements of total capital requirements201209</v>
      </c>
      <c r="B118" s="116">
        <v>201209</v>
      </c>
      <c r="C118" s="116">
        <v>6</v>
      </c>
      <c r="D118" s="116" t="s">
        <v>66</v>
      </c>
      <c r="E118" s="116">
        <v>0</v>
      </c>
      <c r="F118" s="116">
        <v>7.3336384000000001E-3</v>
      </c>
      <c r="G118" s="116">
        <v>1.6612608000000001E-2</v>
      </c>
      <c r="H118" s="116">
        <v>2.39442539E-2</v>
      </c>
      <c r="I118" s="116">
        <v>2.5263231099999998E-2</v>
      </c>
      <c r="J118" s="116">
        <v>3.0901149199999998E-2</v>
      </c>
      <c r="K118" s="116">
        <v>7.3286728999999995E-2</v>
      </c>
      <c r="L118" s="117">
        <v>16905434898</v>
      </c>
      <c r="M118" s="117">
        <v>669171525633</v>
      </c>
      <c r="N118" s="116">
        <v>2.4302592599999999E-2</v>
      </c>
      <c r="O118" s="116">
        <v>1.3451727700000001E-2</v>
      </c>
      <c r="P118" s="116">
        <v>54</v>
      </c>
      <c r="Q118" s="5"/>
      <c r="R118" s="5"/>
      <c r="S118" s="6"/>
      <c r="T118" s="6"/>
      <c r="U118" s="5"/>
      <c r="V118" s="5" t="str">
        <f t="shared" si="5"/>
        <v>Impaired financial assets to total assets12</v>
      </c>
      <c r="W118" s="120">
        <v>201412</v>
      </c>
      <c r="X118" s="120">
        <v>18</v>
      </c>
      <c r="Y118" s="120" t="s">
        <v>21</v>
      </c>
      <c r="Z118" s="121">
        <v>10</v>
      </c>
      <c r="AA118" s="120">
        <v>1.51537276E-2</v>
      </c>
      <c r="AB118" s="120">
        <v>12</v>
      </c>
      <c r="AC118" s="5"/>
      <c r="AD118" s="6"/>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row>
    <row r="119" spans="1:58" x14ac:dyDescent="0.25">
      <c r="A119" s="5" t="str">
        <f t="shared" si="3"/>
        <v>Securitisation capital requirements of total capital requirements201212</v>
      </c>
      <c r="B119" s="116">
        <v>201212</v>
      </c>
      <c r="C119" s="116">
        <v>6</v>
      </c>
      <c r="D119" s="116" t="s">
        <v>66</v>
      </c>
      <c r="E119" s="116">
        <v>0</v>
      </c>
      <c r="F119" s="116">
        <v>8.0215167E-3</v>
      </c>
      <c r="G119" s="116">
        <v>1.6846775000000001E-2</v>
      </c>
      <c r="H119" s="116">
        <v>2.6814406400000001E-2</v>
      </c>
      <c r="I119" s="116">
        <v>2.4680225900000002E-2</v>
      </c>
      <c r="J119" s="116">
        <v>3.2366923399999997E-2</v>
      </c>
      <c r="K119" s="116">
        <v>8.6493907699999997E-2</v>
      </c>
      <c r="L119" s="117">
        <v>15953721189</v>
      </c>
      <c r="M119" s="117">
        <v>646417144836</v>
      </c>
      <c r="N119" s="116">
        <v>2.4529940399999998E-2</v>
      </c>
      <c r="O119" s="116">
        <v>1.4635407099999999E-2</v>
      </c>
      <c r="P119" s="116">
        <v>54</v>
      </c>
      <c r="Q119" s="5"/>
      <c r="R119" s="5"/>
      <c r="S119" s="6"/>
      <c r="T119" s="6"/>
      <c r="U119" s="5"/>
      <c r="V119" s="5" t="str">
        <f t="shared" si="5"/>
        <v>Impaired financial assets to total assets13</v>
      </c>
      <c r="W119" s="120">
        <v>201412</v>
      </c>
      <c r="X119" s="120">
        <v>18</v>
      </c>
      <c r="Y119" s="120" t="s">
        <v>21</v>
      </c>
      <c r="Z119" s="121" t="s">
        <v>23</v>
      </c>
      <c r="AA119" s="120">
        <v>1.1694065300000001E-2</v>
      </c>
      <c r="AB119" s="120">
        <v>13</v>
      </c>
      <c r="AC119" s="5"/>
      <c r="AD119" s="6"/>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row>
    <row r="120" spans="1:58" x14ac:dyDescent="0.25">
      <c r="A120" s="5" t="str">
        <f t="shared" si="3"/>
        <v>Securitisation capital requirements of total capital requirements201303</v>
      </c>
      <c r="B120" s="116">
        <v>201303</v>
      </c>
      <c r="C120" s="116">
        <v>6</v>
      </c>
      <c r="D120" s="116" t="s">
        <v>66</v>
      </c>
      <c r="E120" s="116">
        <v>0</v>
      </c>
      <c r="F120" s="116">
        <v>8.7304753000000002E-3</v>
      </c>
      <c r="G120" s="116">
        <v>1.72325386E-2</v>
      </c>
      <c r="H120" s="116">
        <v>2.6835538400000001E-2</v>
      </c>
      <c r="I120" s="116">
        <v>2.3794229199999999E-2</v>
      </c>
      <c r="J120" s="116">
        <v>3.2308794699999997E-2</v>
      </c>
      <c r="K120" s="116">
        <v>8.3806573699999998E-2</v>
      </c>
      <c r="L120" s="117">
        <v>15414746107</v>
      </c>
      <c r="M120" s="117">
        <v>647835487591</v>
      </c>
      <c r="N120" s="116">
        <v>1.91032423E-2</v>
      </c>
      <c r="O120" s="116">
        <v>1.59792588E-2</v>
      </c>
      <c r="P120" s="116">
        <v>53</v>
      </c>
      <c r="Q120" s="5"/>
      <c r="R120" s="5"/>
      <c r="S120" s="6"/>
      <c r="T120" s="6"/>
      <c r="U120" s="5"/>
      <c r="V120" s="5" t="str">
        <f t="shared" si="5"/>
        <v>Impaired financial assets to total assets14</v>
      </c>
      <c r="W120" s="120">
        <v>201412</v>
      </c>
      <c r="X120" s="120">
        <v>18</v>
      </c>
      <c r="Y120" s="120" t="s">
        <v>21</v>
      </c>
      <c r="Z120" s="121">
        <v>7</v>
      </c>
      <c r="AA120" s="120">
        <v>1.11081054E-2</v>
      </c>
      <c r="AB120" s="120">
        <v>14</v>
      </c>
      <c r="AC120" s="5"/>
      <c r="AD120" s="6"/>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c r="BF120" s="5"/>
    </row>
    <row r="121" spans="1:58" x14ac:dyDescent="0.25">
      <c r="A121" s="5" t="str">
        <f t="shared" si="3"/>
        <v>Securitisation capital requirements of total capital requirements201306</v>
      </c>
      <c r="B121" s="116">
        <v>201306</v>
      </c>
      <c r="C121" s="116">
        <v>6</v>
      </c>
      <c r="D121" s="116" t="s">
        <v>66</v>
      </c>
      <c r="E121" s="116">
        <v>0</v>
      </c>
      <c r="F121" s="116">
        <v>6.1377958E-3</v>
      </c>
      <c r="G121" s="116">
        <v>1.40170889E-2</v>
      </c>
      <c r="H121" s="116">
        <v>2.2385906099999998E-2</v>
      </c>
      <c r="I121" s="116">
        <v>2.2236479600000001E-2</v>
      </c>
      <c r="J121" s="116">
        <v>3.03119624E-2</v>
      </c>
      <c r="K121" s="116">
        <v>5.8904963800000001E-2</v>
      </c>
      <c r="L121" s="117">
        <v>14006404460</v>
      </c>
      <c r="M121" s="117">
        <v>629884077469</v>
      </c>
      <c r="N121" s="116">
        <v>1.40170889E-2</v>
      </c>
      <c r="O121" s="116">
        <v>1.3458502400000001E-2</v>
      </c>
      <c r="P121" s="116">
        <v>53</v>
      </c>
      <c r="Q121" s="5"/>
      <c r="R121" s="5"/>
      <c r="S121" s="6"/>
      <c r="T121" s="6"/>
      <c r="U121" s="5"/>
      <c r="V121" s="5" t="str">
        <f t="shared" si="5"/>
        <v>Impaired financial assets to total assets15</v>
      </c>
      <c r="W121" s="120">
        <v>201412</v>
      </c>
      <c r="X121" s="120">
        <v>18</v>
      </c>
      <c r="Y121" s="120" t="s">
        <v>21</v>
      </c>
      <c r="Z121" s="121" t="s">
        <v>25</v>
      </c>
      <c r="AA121" s="120">
        <v>1.06587655E-2</v>
      </c>
      <c r="AB121" s="120">
        <v>15</v>
      </c>
      <c r="AC121" s="5"/>
      <c r="AD121" s="6"/>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c r="BF121" s="5"/>
    </row>
    <row r="122" spans="1:58" x14ac:dyDescent="0.25">
      <c r="A122" s="5" t="str">
        <f t="shared" si="3"/>
        <v>Securitisation capital requirements of total capital requirements201309</v>
      </c>
      <c r="B122" s="116">
        <v>201309</v>
      </c>
      <c r="C122" s="116">
        <v>6</v>
      </c>
      <c r="D122" s="116" t="s">
        <v>66</v>
      </c>
      <c r="E122" s="116">
        <v>0</v>
      </c>
      <c r="F122" s="116">
        <v>4.8937238999999999E-3</v>
      </c>
      <c r="G122" s="116">
        <v>1.29352359E-2</v>
      </c>
      <c r="H122" s="116">
        <v>2.0919633900000002E-2</v>
      </c>
      <c r="I122" s="116">
        <v>2.1052609399999998E-2</v>
      </c>
      <c r="J122" s="116">
        <v>2.6708562500000001E-2</v>
      </c>
      <c r="K122" s="116">
        <v>5.54992864E-2</v>
      </c>
      <c r="L122" s="117">
        <v>13017161317</v>
      </c>
      <c r="M122" s="117">
        <v>618315812638</v>
      </c>
      <c r="N122" s="116">
        <v>1.45697958E-2</v>
      </c>
      <c r="O122" s="116">
        <v>1.2192721E-2</v>
      </c>
      <c r="P122" s="116">
        <v>53</v>
      </c>
      <c r="Q122" s="5"/>
      <c r="R122" s="5"/>
      <c r="S122" s="6"/>
      <c r="T122" s="6"/>
      <c r="U122" s="5"/>
      <c r="V122" s="5" t="str">
        <f t="shared" si="5"/>
        <v>Impaired financial assets to total assets16</v>
      </c>
      <c r="W122" s="120">
        <v>201412</v>
      </c>
      <c r="X122" s="120">
        <v>18</v>
      </c>
      <c r="Y122" s="120" t="s">
        <v>21</v>
      </c>
      <c r="Z122" s="121">
        <v>8</v>
      </c>
      <c r="AA122" s="120">
        <v>9.9415844999999996E-3</v>
      </c>
      <c r="AB122" s="120">
        <v>16</v>
      </c>
      <c r="AC122" s="5"/>
      <c r="AD122" s="6"/>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row>
    <row r="123" spans="1:58" x14ac:dyDescent="0.25">
      <c r="A123" s="5" t="str">
        <f t="shared" si="3"/>
        <v>Securitisation capital requirements of total capital requirements201312</v>
      </c>
      <c r="B123" s="116">
        <v>201312</v>
      </c>
      <c r="C123" s="116">
        <v>6</v>
      </c>
      <c r="D123" s="116" t="s">
        <v>66</v>
      </c>
      <c r="E123" s="116">
        <v>0</v>
      </c>
      <c r="F123" s="116">
        <v>4.4676369000000004E-3</v>
      </c>
      <c r="G123" s="116">
        <v>1.1741894399999999E-2</v>
      </c>
      <c r="H123" s="116">
        <v>1.8876827299999999E-2</v>
      </c>
      <c r="I123" s="116">
        <v>1.9195299200000002E-2</v>
      </c>
      <c r="J123" s="116">
        <v>2.71639976E-2</v>
      </c>
      <c r="K123" s="116">
        <v>5.3487437499999999E-2</v>
      </c>
      <c r="L123" s="117">
        <v>11543818064</v>
      </c>
      <c r="M123" s="117">
        <v>601387765110</v>
      </c>
      <c r="N123" s="116">
        <v>1.22569028E-2</v>
      </c>
      <c r="O123" s="116">
        <v>1.04500506E-2</v>
      </c>
      <c r="P123" s="116">
        <v>53</v>
      </c>
      <c r="Q123" s="5"/>
      <c r="R123" s="5"/>
      <c r="S123" s="6"/>
      <c r="T123" s="6"/>
      <c r="U123" s="5"/>
      <c r="V123" s="5" t="str">
        <f t="shared" si="5"/>
        <v>Impaired financial assets to total assets17</v>
      </c>
      <c r="W123" s="120">
        <v>201412</v>
      </c>
      <c r="X123" s="120">
        <v>18</v>
      </c>
      <c r="Y123" s="120" t="s">
        <v>21</v>
      </c>
      <c r="Z123" s="121">
        <v>5</v>
      </c>
      <c r="AA123" s="120">
        <v>9.1970252000000002E-3</v>
      </c>
      <c r="AB123" s="120">
        <v>17</v>
      </c>
      <c r="AC123" s="5"/>
      <c r="AD123" s="6"/>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row>
    <row r="124" spans="1:58" x14ac:dyDescent="0.25">
      <c r="A124" s="5" t="str">
        <f t="shared" si="3"/>
        <v>Securitisation capital requirements of total capital requirements201403</v>
      </c>
      <c r="B124" s="116">
        <v>201403</v>
      </c>
      <c r="C124" s="116">
        <v>6</v>
      </c>
      <c r="D124" s="116" t="s">
        <v>66</v>
      </c>
      <c r="E124" s="116">
        <v>0</v>
      </c>
      <c r="F124" s="116">
        <v>3.8849302E-3</v>
      </c>
      <c r="G124" s="116">
        <v>1.2800139699999999E-2</v>
      </c>
      <c r="H124" s="116">
        <v>2.2373096799999999E-2</v>
      </c>
      <c r="I124" s="116">
        <v>2.6524612699999998E-2</v>
      </c>
      <c r="J124" s="116">
        <v>3.1920011700000001E-2</v>
      </c>
      <c r="K124" s="116">
        <v>6.7095995899999997E-2</v>
      </c>
      <c r="L124" s="117">
        <v>17126324817</v>
      </c>
      <c r="M124" s="117">
        <v>645676717016</v>
      </c>
      <c r="N124" s="116">
        <v>2.42908189E-2</v>
      </c>
      <c r="O124" s="116">
        <v>9.5860519999999994E-3</v>
      </c>
      <c r="P124" s="116">
        <v>52</v>
      </c>
      <c r="Q124" s="5"/>
      <c r="R124" s="5"/>
      <c r="S124" s="6"/>
      <c r="T124" s="6"/>
      <c r="U124" s="5"/>
      <c r="V124" s="5" t="str">
        <f t="shared" si="5"/>
        <v>Impaired financial assets to total assets18</v>
      </c>
      <c r="W124" s="120">
        <v>201412</v>
      </c>
      <c r="X124" s="120">
        <v>18</v>
      </c>
      <c r="Y124" s="120" t="s">
        <v>21</v>
      </c>
      <c r="Z124" s="121" t="s">
        <v>17</v>
      </c>
      <c r="AA124" s="120">
        <v>8.3583245E-3</v>
      </c>
      <c r="AB124" s="120">
        <v>18</v>
      </c>
      <c r="AC124" s="5"/>
      <c r="AD124" s="6"/>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row>
    <row r="125" spans="1:58" x14ac:dyDescent="0.25">
      <c r="A125" s="5" t="str">
        <f t="shared" si="3"/>
        <v>Securitisation capital requirements of total capital requirements201406</v>
      </c>
      <c r="B125" s="116">
        <v>201406</v>
      </c>
      <c r="C125" s="116">
        <v>6</v>
      </c>
      <c r="D125" s="116" t="s">
        <v>66</v>
      </c>
      <c r="E125" s="116">
        <v>0</v>
      </c>
      <c r="F125" s="116">
        <v>4.5963050000000002E-3</v>
      </c>
      <c r="G125" s="116">
        <v>1.36201521E-2</v>
      </c>
      <c r="H125" s="116">
        <v>2.0183158E-2</v>
      </c>
      <c r="I125" s="116">
        <v>2.3856351500000001E-2</v>
      </c>
      <c r="J125" s="116">
        <v>3.0058577900000001E-2</v>
      </c>
      <c r="K125" s="116">
        <v>6.3721754300000003E-2</v>
      </c>
      <c r="L125" s="117">
        <v>15321632487</v>
      </c>
      <c r="M125" s="117">
        <v>642245419656</v>
      </c>
      <c r="N125" s="116">
        <v>2.4387763999999999E-2</v>
      </c>
      <c r="O125" s="116">
        <v>9.6757028999999994E-3</v>
      </c>
      <c r="P125" s="116">
        <v>51</v>
      </c>
      <c r="Q125" s="5"/>
      <c r="R125" s="5"/>
      <c r="S125" s="6"/>
      <c r="T125" s="6"/>
      <c r="U125" s="5"/>
      <c r="V125" s="5" t="str">
        <f t="shared" si="5"/>
        <v>Impaired financial assets to total assets19</v>
      </c>
      <c r="W125" s="120">
        <v>201412</v>
      </c>
      <c r="X125" s="120">
        <v>18</v>
      </c>
      <c r="Y125" s="120" t="s">
        <v>21</v>
      </c>
      <c r="Z125" s="121" t="s">
        <v>34</v>
      </c>
      <c r="AA125" s="120">
        <v>2.9032247000000001E-3</v>
      </c>
      <c r="AB125" s="120">
        <v>19</v>
      </c>
      <c r="AC125" s="5"/>
      <c r="AD125" s="6"/>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row>
    <row r="126" spans="1:58" x14ac:dyDescent="0.25">
      <c r="A126" s="5" t="str">
        <f t="shared" si="3"/>
        <v>Securitisation capital requirements of total capital requirements201409</v>
      </c>
      <c r="B126" s="116">
        <v>201409</v>
      </c>
      <c r="C126" s="116">
        <v>6</v>
      </c>
      <c r="D126" s="116" t="s">
        <v>66</v>
      </c>
      <c r="E126" s="116">
        <v>0</v>
      </c>
      <c r="F126" s="116">
        <v>4.6149798999999998E-3</v>
      </c>
      <c r="G126" s="116">
        <v>1.19252135E-2</v>
      </c>
      <c r="H126" s="116">
        <v>1.8848315300000001E-2</v>
      </c>
      <c r="I126" s="116">
        <v>2.25731113E-2</v>
      </c>
      <c r="J126" s="116">
        <v>2.55078319E-2</v>
      </c>
      <c r="K126" s="116">
        <v>6.0050252300000002E-2</v>
      </c>
      <c r="L126" s="117">
        <v>14666204974</v>
      </c>
      <c r="M126" s="117">
        <v>649720137662</v>
      </c>
      <c r="N126" s="116">
        <v>1.9332264200000001E-2</v>
      </c>
      <c r="O126" s="116">
        <v>7.5861024999999997E-3</v>
      </c>
      <c r="P126" s="116">
        <v>51</v>
      </c>
      <c r="Q126" s="5"/>
      <c r="R126" s="5"/>
      <c r="S126" s="6"/>
      <c r="T126" s="6"/>
      <c r="U126" s="5"/>
      <c r="V126" s="5" t="str">
        <f t="shared" si="5"/>
        <v>Impaired financial assets to total assets20</v>
      </c>
      <c r="W126" s="120">
        <v>201412</v>
      </c>
      <c r="X126" s="120">
        <v>18</v>
      </c>
      <c r="Y126" s="120" t="s">
        <v>21</v>
      </c>
      <c r="Z126" s="121">
        <v>4</v>
      </c>
      <c r="AA126" s="120">
        <v>2.0875405999999999E-3</v>
      </c>
      <c r="AB126" s="120">
        <v>20</v>
      </c>
      <c r="AC126" s="5"/>
      <c r="AD126" s="6"/>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row>
    <row r="127" spans="1:58" x14ac:dyDescent="0.25">
      <c r="A127" s="5" t="str">
        <f t="shared" si="3"/>
        <v>Securitisation capital requirements of total capital requirements201412</v>
      </c>
      <c r="B127" s="116">
        <v>201412</v>
      </c>
      <c r="C127" s="116">
        <v>6</v>
      </c>
      <c r="D127" s="116" t="s">
        <v>66</v>
      </c>
      <c r="E127" s="116">
        <v>0</v>
      </c>
      <c r="F127" s="116">
        <v>3.8588186000000002E-3</v>
      </c>
      <c r="G127" s="116">
        <v>8.2385341000000001E-3</v>
      </c>
      <c r="H127" s="116">
        <v>1.5328372999999999E-2</v>
      </c>
      <c r="I127" s="116">
        <v>1.96972893E-2</v>
      </c>
      <c r="J127" s="116">
        <v>1.9268384600000001E-2</v>
      </c>
      <c r="K127" s="116">
        <v>5.2924440199999999E-2</v>
      </c>
      <c r="L127" s="117">
        <v>12700360356</v>
      </c>
      <c r="M127" s="117">
        <v>644777063873</v>
      </c>
      <c r="N127" s="116">
        <v>1.7083568800000001E-2</v>
      </c>
      <c r="O127" s="116">
        <v>6.0063870999999998E-3</v>
      </c>
      <c r="P127" s="116">
        <v>51</v>
      </c>
      <c r="Q127" s="5"/>
      <c r="R127" s="5"/>
      <c r="S127" s="6"/>
      <c r="T127" s="6"/>
      <c r="U127" s="5"/>
      <c r="V127" s="5" t="str">
        <f t="shared" si="5"/>
        <v>Impaired financial assets to total assets99</v>
      </c>
      <c r="W127" s="120">
        <v>201412</v>
      </c>
      <c r="X127" s="120">
        <v>18</v>
      </c>
      <c r="Y127" s="120" t="s">
        <v>21</v>
      </c>
      <c r="Z127" s="121" t="s">
        <v>40</v>
      </c>
      <c r="AA127" s="120">
        <v>1.51537276E-2</v>
      </c>
      <c r="AB127" s="120">
        <v>99</v>
      </c>
      <c r="AC127" s="5"/>
      <c r="AD127" s="6"/>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c r="BF127" s="5"/>
    </row>
    <row r="128" spans="1:58" x14ac:dyDescent="0.25">
      <c r="A128" s="5" t="str">
        <f t="shared" si="3"/>
        <v>IRB approach capital requirements of total capital requirements200912</v>
      </c>
      <c r="B128" s="116">
        <v>200912</v>
      </c>
      <c r="C128" s="116">
        <v>7</v>
      </c>
      <c r="D128" s="116" t="s">
        <v>68</v>
      </c>
      <c r="E128" s="116">
        <v>0</v>
      </c>
      <c r="F128" s="116">
        <v>0.36271622219999999</v>
      </c>
      <c r="G128" s="116">
        <v>0.48628599179999998</v>
      </c>
      <c r="H128" s="116">
        <v>0.47811133779999998</v>
      </c>
      <c r="I128" s="116">
        <v>0.54126717499999999</v>
      </c>
      <c r="J128" s="116">
        <v>0.71420516720000005</v>
      </c>
      <c r="K128" s="116">
        <v>0.88804468059999997</v>
      </c>
      <c r="L128" s="117">
        <v>353656200549</v>
      </c>
      <c r="M128" s="117">
        <v>653385641799</v>
      </c>
      <c r="N128" s="116">
        <v>0.63302471260000004</v>
      </c>
      <c r="O128" s="116">
        <v>0.46034084870000003</v>
      </c>
      <c r="P128" s="116">
        <v>46</v>
      </c>
      <c r="Q128" s="5"/>
      <c r="R128" s="5"/>
      <c r="S128" s="6"/>
      <c r="T128" s="6"/>
      <c r="U128" s="5"/>
      <c r="V128" s="5" t="str">
        <f t="shared" ref="V128:V176" si="6">CONCATENATE(Y128,AB128)</f>
        <v>Accumulated impairments on financial assets to total (gross) assets1</v>
      </c>
      <c r="W128" s="120">
        <v>201412</v>
      </c>
      <c r="X128" s="120">
        <v>20</v>
      </c>
      <c r="Y128" s="120" t="s">
        <v>22</v>
      </c>
      <c r="Z128" s="121" t="s">
        <v>32</v>
      </c>
      <c r="AA128" s="120">
        <v>0.1343657493</v>
      </c>
      <c r="AB128" s="120">
        <v>1</v>
      </c>
      <c r="AC128" s="5"/>
      <c r="AD128" s="6"/>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c r="BF128" s="5"/>
    </row>
    <row r="129" spans="1:58" x14ac:dyDescent="0.25">
      <c r="A129" s="5" t="str">
        <f t="shared" si="3"/>
        <v>IRB approach capital requirements of total capital requirements201003</v>
      </c>
      <c r="B129" s="116">
        <v>201003</v>
      </c>
      <c r="C129" s="116">
        <v>7</v>
      </c>
      <c r="D129" s="116" t="s">
        <v>68</v>
      </c>
      <c r="E129" s="116">
        <v>0</v>
      </c>
      <c r="F129" s="116">
        <v>0.38368781210000003</v>
      </c>
      <c r="G129" s="116">
        <v>0.49571612300000001</v>
      </c>
      <c r="H129" s="116">
        <v>0.48612944029999999</v>
      </c>
      <c r="I129" s="116">
        <v>0.54020155510000001</v>
      </c>
      <c r="J129" s="116">
        <v>0.69493216280000003</v>
      </c>
      <c r="K129" s="116">
        <v>0.83966244729999995</v>
      </c>
      <c r="L129" s="117">
        <v>372791393291</v>
      </c>
      <c r="M129" s="117">
        <v>690096853274</v>
      </c>
      <c r="N129" s="116">
        <v>0.62442634370000005</v>
      </c>
      <c r="O129" s="116">
        <v>0.46334160489999998</v>
      </c>
      <c r="P129" s="116">
        <v>45</v>
      </c>
      <c r="Q129" s="5"/>
      <c r="R129" s="5"/>
      <c r="S129" s="6"/>
      <c r="T129" s="6"/>
      <c r="U129" s="5"/>
      <c r="V129" s="5" t="str">
        <f t="shared" si="6"/>
        <v>Accumulated impairments on financial assets to total (gross) assets2</v>
      </c>
      <c r="W129" s="120">
        <v>201412</v>
      </c>
      <c r="X129" s="120">
        <v>20</v>
      </c>
      <c r="Y129" s="120" t="s">
        <v>22</v>
      </c>
      <c r="Z129" s="121">
        <v>3</v>
      </c>
      <c r="AA129" s="120">
        <v>0.12910565739999999</v>
      </c>
      <c r="AB129" s="120">
        <v>2</v>
      </c>
      <c r="AC129" s="5"/>
      <c r="AD129" s="6"/>
      <c r="AE129" s="5"/>
      <c r="AF129" s="5"/>
      <c r="AG129" s="5"/>
      <c r="AH129" s="5"/>
      <c r="AI129" s="5"/>
      <c r="AJ129" s="5"/>
      <c r="AK129" s="5"/>
      <c r="AL129" s="5"/>
      <c r="AM129" s="5"/>
      <c r="AN129" s="5"/>
      <c r="AO129" s="5"/>
      <c r="AP129" s="5"/>
      <c r="AQ129" s="5"/>
      <c r="AR129" s="5"/>
      <c r="AS129" s="5"/>
      <c r="AT129" s="5"/>
      <c r="AU129" s="5"/>
      <c r="AV129" s="5"/>
      <c r="AW129" s="5"/>
      <c r="AX129" s="5"/>
      <c r="AY129" s="5"/>
      <c r="AZ129" s="5"/>
      <c r="BA129" s="5"/>
      <c r="BB129" s="5"/>
      <c r="BC129" s="5"/>
      <c r="BD129" s="5"/>
      <c r="BE129" s="5"/>
      <c r="BF129" s="5"/>
    </row>
    <row r="130" spans="1:58" x14ac:dyDescent="0.25">
      <c r="A130" s="5" t="str">
        <f t="shared" ref="A130:A193" si="7">CONCATENATE(D130,B130)</f>
        <v>IRB approach capital requirements of total capital requirements201006</v>
      </c>
      <c r="B130" s="116">
        <v>201006</v>
      </c>
      <c r="C130" s="116">
        <v>7</v>
      </c>
      <c r="D130" s="116" t="s">
        <v>68</v>
      </c>
      <c r="E130" s="116">
        <v>0</v>
      </c>
      <c r="F130" s="116">
        <v>0.35994872649999998</v>
      </c>
      <c r="G130" s="116">
        <v>0.51401821650000001</v>
      </c>
      <c r="H130" s="116">
        <v>0.48430647669999999</v>
      </c>
      <c r="I130" s="116">
        <v>0.54707070889999998</v>
      </c>
      <c r="J130" s="116">
        <v>0.71290944119999999</v>
      </c>
      <c r="K130" s="116">
        <v>0.85636114910000005</v>
      </c>
      <c r="L130" s="117">
        <v>381941448845</v>
      </c>
      <c r="M130" s="117">
        <v>698157372738</v>
      </c>
      <c r="N130" s="116">
        <v>0.61370475150000003</v>
      </c>
      <c r="O130" s="116">
        <v>0.46271983230000002</v>
      </c>
      <c r="P130" s="116">
        <v>46</v>
      </c>
      <c r="Q130" s="5"/>
      <c r="R130" s="5"/>
      <c r="S130" s="6"/>
      <c r="T130" s="6"/>
      <c r="U130" s="5"/>
      <c r="V130" s="5" t="str">
        <f t="shared" si="6"/>
        <v>Accumulated impairments on financial assets to total (gross) assets3</v>
      </c>
      <c r="W130" s="120">
        <v>201412</v>
      </c>
      <c r="X130" s="120">
        <v>20</v>
      </c>
      <c r="Y130" s="120" t="s">
        <v>22</v>
      </c>
      <c r="Z130" s="121">
        <v>13</v>
      </c>
      <c r="AA130" s="120">
        <v>0.1053603513</v>
      </c>
      <c r="AB130" s="120">
        <v>3</v>
      </c>
      <c r="AC130" s="5"/>
      <c r="AD130" s="6"/>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c r="BF130" s="5"/>
    </row>
    <row r="131" spans="1:58" x14ac:dyDescent="0.25">
      <c r="A131" s="5" t="str">
        <f t="shared" si="7"/>
        <v>IRB approach capital requirements of total capital requirements201009</v>
      </c>
      <c r="B131" s="116">
        <v>201009</v>
      </c>
      <c r="C131" s="116">
        <v>7</v>
      </c>
      <c r="D131" s="116" t="s">
        <v>68</v>
      </c>
      <c r="E131" s="116">
        <v>0</v>
      </c>
      <c r="F131" s="116">
        <v>0.3633814574</v>
      </c>
      <c r="G131" s="116">
        <v>0.50444940140000005</v>
      </c>
      <c r="H131" s="116">
        <v>0.48721909689999998</v>
      </c>
      <c r="I131" s="116">
        <v>0.54325446369999997</v>
      </c>
      <c r="J131" s="116">
        <v>0.72040144269999995</v>
      </c>
      <c r="K131" s="116">
        <v>0.8521817907</v>
      </c>
      <c r="L131" s="117">
        <v>367923531751</v>
      </c>
      <c r="M131" s="117">
        <v>677258184422</v>
      </c>
      <c r="N131" s="116">
        <v>0.6198320396</v>
      </c>
      <c r="O131" s="116">
        <v>0.48016837629999998</v>
      </c>
      <c r="P131" s="116">
        <v>47</v>
      </c>
      <c r="Q131" s="5"/>
      <c r="R131" s="5"/>
      <c r="S131" s="6"/>
      <c r="T131" s="6"/>
      <c r="U131" s="5"/>
      <c r="V131" s="5" t="str">
        <f t="shared" si="6"/>
        <v>Accumulated impairments on financial assets to total (gross) assets4</v>
      </c>
      <c r="W131" s="120">
        <v>201412</v>
      </c>
      <c r="X131" s="120">
        <v>20</v>
      </c>
      <c r="Y131" s="120" t="s">
        <v>22</v>
      </c>
      <c r="Z131" s="121">
        <v>12</v>
      </c>
      <c r="AA131" s="120">
        <v>9.3761040300000001E-2</v>
      </c>
      <c r="AB131" s="120">
        <v>4</v>
      </c>
      <c r="AC131" s="5"/>
      <c r="AD131" s="6"/>
      <c r="AE131" s="5"/>
      <c r="AF131" s="5"/>
      <c r="AG131" s="5"/>
      <c r="AH131" s="5"/>
      <c r="AI131" s="5"/>
      <c r="AJ131" s="5"/>
      <c r="AK131" s="5"/>
      <c r="AL131" s="5"/>
      <c r="AM131" s="5"/>
      <c r="AN131" s="5"/>
      <c r="AO131" s="5"/>
      <c r="AP131" s="5"/>
      <c r="AQ131" s="5"/>
      <c r="AR131" s="5"/>
      <c r="AS131" s="5"/>
      <c r="AT131" s="5"/>
      <c r="AU131" s="5"/>
      <c r="AV131" s="5"/>
      <c r="AW131" s="5"/>
      <c r="AX131" s="5"/>
      <c r="AY131" s="5"/>
      <c r="AZ131" s="5"/>
      <c r="BA131" s="5"/>
      <c r="BB131" s="5"/>
      <c r="BC131" s="5"/>
      <c r="BD131" s="5"/>
      <c r="BE131" s="5"/>
      <c r="BF131" s="5"/>
    </row>
    <row r="132" spans="1:58" x14ac:dyDescent="0.25">
      <c r="A132" s="5" t="str">
        <f t="shared" si="7"/>
        <v>IRB approach capital requirements of total capital requirements201012</v>
      </c>
      <c r="B132" s="116">
        <v>201012</v>
      </c>
      <c r="C132" s="116">
        <v>7</v>
      </c>
      <c r="D132" s="116" t="s">
        <v>68</v>
      </c>
      <c r="E132" s="116">
        <v>0</v>
      </c>
      <c r="F132" s="116">
        <v>0.39869350260000003</v>
      </c>
      <c r="G132" s="116">
        <v>0.52729312360000002</v>
      </c>
      <c r="H132" s="116">
        <v>0.50060583270000003</v>
      </c>
      <c r="I132" s="116">
        <v>0.55190411380000004</v>
      </c>
      <c r="J132" s="116">
        <v>0.71789559999999997</v>
      </c>
      <c r="K132" s="116">
        <v>0.85791589359999998</v>
      </c>
      <c r="L132" s="117">
        <v>368566950337</v>
      </c>
      <c r="M132" s="117">
        <v>667809753795</v>
      </c>
      <c r="N132" s="116">
        <v>0.62042899429999998</v>
      </c>
      <c r="O132" s="116">
        <v>0.50313624859999995</v>
      </c>
      <c r="P132" s="116">
        <v>48</v>
      </c>
      <c r="Q132" s="5"/>
      <c r="R132" s="5"/>
      <c r="S132" s="6"/>
      <c r="T132" s="6"/>
      <c r="U132" s="5"/>
      <c r="V132" s="5" t="str">
        <f t="shared" si="6"/>
        <v>Accumulated impairments on financial assets to total (gross) assets5</v>
      </c>
      <c r="W132" s="120">
        <v>201412</v>
      </c>
      <c r="X132" s="120">
        <v>20</v>
      </c>
      <c r="Y132" s="120" t="s">
        <v>22</v>
      </c>
      <c r="Z132" s="121">
        <v>1</v>
      </c>
      <c r="AA132" s="120">
        <v>8.1964818499999995E-2</v>
      </c>
      <c r="AB132" s="120">
        <v>5</v>
      </c>
      <c r="AC132" s="5"/>
      <c r="AD132" s="6"/>
      <c r="AE132" s="5"/>
      <c r="AF132" s="5"/>
      <c r="AG132" s="5"/>
      <c r="AH132" s="5"/>
      <c r="AI132" s="5"/>
      <c r="AJ132" s="5"/>
      <c r="AK132" s="5"/>
      <c r="AL132" s="5"/>
      <c r="AM132" s="5"/>
      <c r="AN132" s="5"/>
      <c r="AO132" s="5"/>
      <c r="AP132" s="5"/>
      <c r="AQ132" s="5"/>
      <c r="AR132" s="5"/>
      <c r="AS132" s="5"/>
      <c r="AT132" s="5"/>
      <c r="AU132" s="5"/>
      <c r="AV132" s="5"/>
      <c r="AW132" s="5"/>
      <c r="AX132" s="5"/>
      <c r="AY132" s="5"/>
      <c r="AZ132" s="5"/>
      <c r="BA132" s="5"/>
      <c r="BB132" s="5"/>
      <c r="BC132" s="5"/>
      <c r="BD132" s="5"/>
      <c r="BE132" s="5"/>
      <c r="BF132" s="5"/>
    </row>
    <row r="133" spans="1:58" x14ac:dyDescent="0.25">
      <c r="A133" s="5" t="str">
        <f t="shared" si="7"/>
        <v>IRB approach capital requirements of total capital requirements201103</v>
      </c>
      <c r="B133" s="116">
        <v>201103</v>
      </c>
      <c r="C133" s="116">
        <v>7</v>
      </c>
      <c r="D133" s="116" t="s">
        <v>68</v>
      </c>
      <c r="E133" s="116">
        <v>0</v>
      </c>
      <c r="F133" s="116">
        <v>0.39297766509999998</v>
      </c>
      <c r="G133" s="116">
        <v>0.51991714300000003</v>
      </c>
      <c r="H133" s="116">
        <v>0.50007770799999995</v>
      </c>
      <c r="I133" s="116">
        <v>0.55014436749999995</v>
      </c>
      <c r="J133" s="116">
        <v>0.719758746</v>
      </c>
      <c r="K133" s="116">
        <v>0.85628839310000004</v>
      </c>
      <c r="L133" s="117">
        <v>357561972017</v>
      </c>
      <c r="M133" s="117">
        <v>649942075415</v>
      </c>
      <c r="N133" s="116">
        <v>0.62632530949999998</v>
      </c>
      <c r="O133" s="116">
        <v>0.50293568590000004</v>
      </c>
      <c r="P133" s="116">
        <v>48</v>
      </c>
      <c r="Q133" s="5"/>
      <c r="R133" s="5"/>
      <c r="S133" s="6"/>
      <c r="T133" s="6"/>
      <c r="U133" s="5"/>
      <c r="V133" s="5" t="str">
        <f t="shared" si="6"/>
        <v>Accumulated impairments on financial assets to total (gross) assets6</v>
      </c>
      <c r="W133" s="120">
        <v>201412</v>
      </c>
      <c r="X133" s="120">
        <v>20</v>
      </c>
      <c r="Y133" s="120" t="s">
        <v>22</v>
      </c>
      <c r="Z133" s="121" t="s">
        <v>29</v>
      </c>
      <c r="AA133" s="120">
        <v>5.8092510200000003E-2</v>
      </c>
      <c r="AB133" s="120">
        <v>6</v>
      </c>
      <c r="AC133" s="5"/>
      <c r="AD133" s="6"/>
      <c r="AE133" s="5"/>
      <c r="AF133" s="5"/>
      <c r="AG133" s="5"/>
      <c r="AH133" s="5"/>
      <c r="AI133" s="5"/>
      <c r="AJ133" s="5"/>
      <c r="AK133" s="5"/>
      <c r="AL133" s="5"/>
      <c r="AM133" s="5"/>
      <c r="AN133" s="5"/>
      <c r="AO133" s="5"/>
      <c r="AP133" s="5"/>
      <c r="AQ133" s="5"/>
      <c r="AR133" s="5"/>
      <c r="AS133" s="5"/>
      <c r="AT133" s="5"/>
      <c r="AU133" s="5"/>
      <c r="AV133" s="5"/>
      <c r="AW133" s="5"/>
      <c r="AX133" s="5"/>
      <c r="AY133" s="5"/>
      <c r="AZ133" s="5"/>
      <c r="BA133" s="5"/>
      <c r="BB133" s="5"/>
      <c r="BC133" s="5"/>
      <c r="BD133" s="5"/>
      <c r="BE133" s="5"/>
      <c r="BF133" s="5"/>
    </row>
    <row r="134" spans="1:58" x14ac:dyDescent="0.25">
      <c r="A134" s="5" t="str">
        <f t="shared" si="7"/>
        <v>IRB approach capital requirements of total capital requirements201106</v>
      </c>
      <c r="B134" s="116">
        <v>201106</v>
      </c>
      <c r="C134" s="116">
        <v>7</v>
      </c>
      <c r="D134" s="116" t="s">
        <v>68</v>
      </c>
      <c r="E134" s="116">
        <v>0</v>
      </c>
      <c r="F134" s="116">
        <v>0.41981533300000001</v>
      </c>
      <c r="G134" s="116">
        <v>0.53743637379999998</v>
      </c>
      <c r="H134" s="116">
        <v>0.52474758210000005</v>
      </c>
      <c r="I134" s="116">
        <v>0.55652659719999997</v>
      </c>
      <c r="J134" s="116">
        <v>0.742370156</v>
      </c>
      <c r="K134" s="116">
        <v>0.87808496309999995</v>
      </c>
      <c r="L134" s="117">
        <v>382287546804</v>
      </c>
      <c r="M134" s="117">
        <v>686916939364</v>
      </c>
      <c r="N134" s="116">
        <v>0.62771484219999996</v>
      </c>
      <c r="O134" s="116">
        <v>0.51057854489999999</v>
      </c>
      <c r="P134" s="116">
        <v>53</v>
      </c>
      <c r="Q134" s="5"/>
      <c r="R134" s="5"/>
      <c r="S134" s="6"/>
      <c r="T134" s="6"/>
      <c r="U134" s="5"/>
      <c r="V134" s="5" t="str">
        <f t="shared" si="6"/>
        <v>Accumulated impairments on financial assets to total (gross) assets7</v>
      </c>
      <c r="W134" s="120">
        <v>201412</v>
      </c>
      <c r="X134" s="120">
        <v>20</v>
      </c>
      <c r="Y134" s="120" t="s">
        <v>22</v>
      </c>
      <c r="Z134" s="121">
        <v>9</v>
      </c>
      <c r="AA134" s="120">
        <v>5.0528277599999998E-2</v>
      </c>
      <c r="AB134" s="120">
        <v>7</v>
      </c>
      <c r="AC134" s="5"/>
      <c r="AD134" s="6"/>
      <c r="AE134" s="5"/>
      <c r="AF134" s="5"/>
      <c r="AG134" s="5"/>
      <c r="AH134" s="5"/>
      <c r="AI134" s="5"/>
      <c r="AJ134" s="5"/>
      <c r="AK134" s="5"/>
      <c r="AL134" s="5"/>
      <c r="AM134" s="5"/>
      <c r="AN134" s="5"/>
      <c r="AO134" s="5"/>
      <c r="AP134" s="5"/>
      <c r="AQ134" s="5"/>
      <c r="AR134" s="5"/>
      <c r="AS134" s="5"/>
      <c r="AT134" s="5"/>
      <c r="AU134" s="5"/>
      <c r="AV134" s="5"/>
      <c r="AW134" s="5"/>
      <c r="AX134" s="5"/>
      <c r="AY134" s="5"/>
      <c r="AZ134" s="5"/>
      <c r="BA134" s="5"/>
      <c r="BB134" s="5"/>
      <c r="BC134" s="5"/>
      <c r="BD134" s="5"/>
      <c r="BE134" s="5"/>
      <c r="BF134" s="5"/>
    </row>
    <row r="135" spans="1:58" x14ac:dyDescent="0.25">
      <c r="A135" s="5" t="str">
        <f t="shared" si="7"/>
        <v>IRB approach capital requirements of total capital requirements201109</v>
      </c>
      <c r="B135" s="116">
        <v>201109</v>
      </c>
      <c r="C135" s="116">
        <v>7</v>
      </c>
      <c r="D135" s="116" t="s">
        <v>68</v>
      </c>
      <c r="E135" s="116">
        <v>0</v>
      </c>
      <c r="F135" s="116">
        <v>0.43364753589999999</v>
      </c>
      <c r="G135" s="116">
        <v>0.55124433579999998</v>
      </c>
      <c r="H135" s="116">
        <v>0.52696516309999997</v>
      </c>
      <c r="I135" s="116">
        <v>0.55858967790000003</v>
      </c>
      <c r="J135" s="116">
        <v>0.73868232410000001</v>
      </c>
      <c r="K135" s="116">
        <v>0.88825171629999999</v>
      </c>
      <c r="L135" s="117">
        <v>389757465499</v>
      </c>
      <c r="M135" s="117">
        <v>697752717089</v>
      </c>
      <c r="N135" s="116">
        <v>0.62010301040000004</v>
      </c>
      <c r="O135" s="116">
        <v>0.5103517192</v>
      </c>
      <c r="P135" s="116">
        <v>53</v>
      </c>
      <c r="Q135" s="5"/>
      <c r="R135" s="5"/>
      <c r="S135" s="6"/>
      <c r="T135" s="6"/>
      <c r="U135" s="5"/>
      <c r="V135" s="5" t="str">
        <f t="shared" si="6"/>
        <v>Accumulated impairments on financial assets to total (gross) assets8</v>
      </c>
      <c r="W135" s="120">
        <v>201412</v>
      </c>
      <c r="X135" s="120">
        <v>20</v>
      </c>
      <c r="Y135" s="120" t="s">
        <v>22</v>
      </c>
      <c r="Z135" s="121">
        <v>11</v>
      </c>
      <c r="AA135" s="120">
        <v>4.00002603E-2</v>
      </c>
      <c r="AB135" s="120">
        <v>8</v>
      </c>
      <c r="AC135" s="5"/>
      <c r="AD135" s="6"/>
      <c r="AE135" s="5"/>
      <c r="AF135" s="5"/>
      <c r="AG135" s="5"/>
      <c r="AH135" s="5"/>
      <c r="AI135" s="5"/>
      <c r="AJ135" s="5"/>
      <c r="AK135" s="5"/>
      <c r="AL135" s="5"/>
      <c r="AM135" s="5"/>
      <c r="AN135" s="5"/>
      <c r="AO135" s="5"/>
      <c r="AP135" s="5"/>
      <c r="AQ135" s="5"/>
      <c r="AR135" s="5"/>
      <c r="AS135" s="5"/>
      <c r="AT135" s="5"/>
      <c r="AU135" s="5"/>
      <c r="AV135" s="5"/>
      <c r="AW135" s="5"/>
      <c r="AX135" s="5"/>
      <c r="AY135" s="5"/>
      <c r="AZ135" s="5"/>
      <c r="BA135" s="5"/>
      <c r="BB135" s="5"/>
      <c r="BC135" s="5"/>
      <c r="BD135" s="5"/>
      <c r="BE135" s="5"/>
      <c r="BF135" s="5"/>
    </row>
    <row r="136" spans="1:58" x14ac:dyDescent="0.25">
      <c r="A136" s="5" t="str">
        <f t="shared" si="7"/>
        <v>IRB approach capital requirements of total capital requirements201112</v>
      </c>
      <c r="B136" s="116">
        <v>201112</v>
      </c>
      <c r="C136" s="116">
        <v>7</v>
      </c>
      <c r="D136" s="116" t="s">
        <v>68</v>
      </c>
      <c r="E136" s="116">
        <v>0</v>
      </c>
      <c r="F136" s="116">
        <v>0.45179271399999998</v>
      </c>
      <c r="G136" s="116">
        <v>0.56020227990000004</v>
      </c>
      <c r="H136" s="116">
        <v>0.53876441949999998</v>
      </c>
      <c r="I136" s="116">
        <v>0.56390517360000003</v>
      </c>
      <c r="J136" s="116">
        <v>0.72897390709999998</v>
      </c>
      <c r="K136" s="116">
        <v>0.92356888810000004</v>
      </c>
      <c r="L136" s="117">
        <v>390855161912</v>
      </c>
      <c r="M136" s="117">
        <v>693122142161</v>
      </c>
      <c r="N136" s="116">
        <v>0.64138346899999998</v>
      </c>
      <c r="O136" s="116">
        <v>0.51877901829999995</v>
      </c>
      <c r="P136" s="116">
        <v>53</v>
      </c>
      <c r="Q136" s="5"/>
      <c r="R136" s="5"/>
      <c r="S136" s="6"/>
      <c r="T136" s="6"/>
      <c r="U136" s="5"/>
      <c r="V136" s="5" t="str">
        <f t="shared" si="6"/>
        <v>Accumulated impairments on financial assets to total (gross) assets9</v>
      </c>
      <c r="W136" s="120">
        <v>201412</v>
      </c>
      <c r="X136" s="120">
        <v>20</v>
      </c>
      <c r="Y136" s="120" t="s">
        <v>22</v>
      </c>
      <c r="Z136" s="121">
        <v>6</v>
      </c>
      <c r="AA136" s="120">
        <v>3.0696031299999999E-2</v>
      </c>
      <c r="AB136" s="120">
        <v>9</v>
      </c>
      <c r="AC136" s="5"/>
      <c r="AD136" s="6"/>
      <c r="AE136" s="5"/>
      <c r="AF136" s="5"/>
      <c r="AG136" s="5"/>
      <c r="AH136" s="5"/>
      <c r="AI136" s="5"/>
      <c r="AJ136" s="5"/>
      <c r="AK136" s="5"/>
      <c r="AL136" s="5"/>
      <c r="AM136" s="5"/>
      <c r="AN136" s="5"/>
      <c r="AO136" s="5"/>
      <c r="AP136" s="5"/>
      <c r="AQ136" s="5"/>
      <c r="AR136" s="5"/>
      <c r="AS136" s="5"/>
      <c r="AT136" s="5"/>
      <c r="AU136" s="5"/>
      <c r="AV136" s="5"/>
      <c r="AW136" s="5"/>
      <c r="AX136" s="5"/>
      <c r="AY136" s="5"/>
      <c r="AZ136" s="5"/>
      <c r="BA136" s="5"/>
      <c r="BB136" s="5"/>
      <c r="BC136" s="5"/>
      <c r="BD136" s="5"/>
      <c r="BE136" s="5"/>
      <c r="BF136" s="5"/>
    </row>
    <row r="137" spans="1:58" x14ac:dyDescent="0.25">
      <c r="A137" s="5" t="str">
        <f t="shared" si="7"/>
        <v>IRB approach capital requirements of total capital requirements201203</v>
      </c>
      <c r="B137" s="116">
        <v>201203</v>
      </c>
      <c r="C137" s="116">
        <v>7</v>
      </c>
      <c r="D137" s="116" t="s">
        <v>68</v>
      </c>
      <c r="E137" s="116">
        <v>0</v>
      </c>
      <c r="F137" s="116">
        <v>0.46104723930000002</v>
      </c>
      <c r="G137" s="116">
        <v>0.57829125100000001</v>
      </c>
      <c r="H137" s="116">
        <v>0.54586347850000005</v>
      </c>
      <c r="I137" s="116">
        <v>0.57435644750000003</v>
      </c>
      <c r="J137" s="116">
        <v>0.73643636359999998</v>
      </c>
      <c r="K137" s="116">
        <v>0.92686657650000004</v>
      </c>
      <c r="L137" s="117">
        <v>388118792969</v>
      </c>
      <c r="M137" s="117">
        <v>675745514200</v>
      </c>
      <c r="N137" s="116">
        <v>0.65436419310000005</v>
      </c>
      <c r="O137" s="116">
        <v>0.51278350530000005</v>
      </c>
      <c r="P137" s="116">
        <v>53</v>
      </c>
      <c r="Q137" s="5"/>
      <c r="R137" s="5"/>
      <c r="S137" s="6"/>
      <c r="T137" s="6"/>
      <c r="U137" s="5"/>
      <c r="V137" s="5" t="str">
        <f t="shared" si="6"/>
        <v>Accumulated impairments on financial assets to total (gross) assets10</v>
      </c>
      <c r="W137" s="120">
        <v>201412</v>
      </c>
      <c r="X137" s="120">
        <v>20</v>
      </c>
      <c r="Y137" s="120" t="s">
        <v>22</v>
      </c>
      <c r="Z137" s="121" t="s">
        <v>38</v>
      </c>
      <c r="AA137" s="120">
        <v>2.74251883E-2</v>
      </c>
      <c r="AB137" s="120">
        <v>10</v>
      </c>
      <c r="AC137" s="5"/>
      <c r="AD137" s="6"/>
      <c r="AE137" s="5"/>
      <c r="AF137" s="5"/>
      <c r="AG137" s="5"/>
      <c r="AH137" s="5"/>
      <c r="AI137" s="5"/>
      <c r="AJ137" s="5"/>
      <c r="AK137" s="5"/>
      <c r="AL137" s="5"/>
      <c r="AM137" s="5"/>
      <c r="AN137" s="5"/>
      <c r="AO137" s="5"/>
      <c r="AP137" s="5"/>
      <c r="AQ137" s="5"/>
      <c r="AR137" s="5"/>
      <c r="AS137" s="5"/>
      <c r="AT137" s="5"/>
      <c r="AU137" s="5"/>
      <c r="AV137" s="5"/>
      <c r="AW137" s="5"/>
      <c r="AX137" s="5"/>
      <c r="AY137" s="5"/>
      <c r="AZ137" s="5"/>
      <c r="BA137" s="5"/>
      <c r="BB137" s="5"/>
      <c r="BC137" s="5"/>
      <c r="BD137" s="5"/>
      <c r="BE137" s="5"/>
      <c r="BF137" s="5"/>
    </row>
    <row r="138" spans="1:58" x14ac:dyDescent="0.25">
      <c r="A138" s="5" t="str">
        <f t="shared" si="7"/>
        <v>IRB approach capital requirements of total capital requirements201206</v>
      </c>
      <c r="B138" s="116">
        <v>201206</v>
      </c>
      <c r="C138" s="116">
        <v>7</v>
      </c>
      <c r="D138" s="116" t="s">
        <v>68</v>
      </c>
      <c r="E138" s="116">
        <v>0</v>
      </c>
      <c r="F138" s="116">
        <v>0.4668965517</v>
      </c>
      <c r="G138" s="116">
        <v>0.57921076130000004</v>
      </c>
      <c r="H138" s="116">
        <v>0.54889135519999999</v>
      </c>
      <c r="I138" s="116">
        <v>0.58130342099999999</v>
      </c>
      <c r="J138" s="116">
        <v>0.74694751869999998</v>
      </c>
      <c r="K138" s="116">
        <v>0.8914244039</v>
      </c>
      <c r="L138" s="117">
        <v>392012076633</v>
      </c>
      <c r="M138" s="117">
        <v>674367399992</v>
      </c>
      <c r="N138" s="116">
        <v>0.65729974570000005</v>
      </c>
      <c r="O138" s="116">
        <v>0.55467332629999999</v>
      </c>
      <c r="P138" s="116">
        <v>54</v>
      </c>
      <c r="Q138" s="5"/>
      <c r="R138" s="5"/>
      <c r="S138" s="9"/>
      <c r="T138" s="9"/>
      <c r="U138" s="5"/>
      <c r="V138" s="5" t="str">
        <f t="shared" si="6"/>
        <v>Accumulated impairments on financial assets to total (gross) assets11</v>
      </c>
      <c r="W138" s="120">
        <v>201412</v>
      </c>
      <c r="X138" s="120">
        <v>20</v>
      </c>
      <c r="Y138" s="120" t="s">
        <v>22</v>
      </c>
      <c r="Z138" s="121">
        <v>10</v>
      </c>
      <c r="AA138" s="120">
        <v>2.4432522200000001E-2</v>
      </c>
      <c r="AB138" s="120">
        <v>11</v>
      </c>
      <c r="AC138" s="5"/>
      <c r="AD138" s="6"/>
      <c r="AE138" s="5"/>
      <c r="AF138" s="5"/>
      <c r="AG138" s="5"/>
      <c r="AH138" s="5"/>
      <c r="AI138" s="5"/>
      <c r="AJ138" s="5"/>
      <c r="AK138" s="5"/>
      <c r="AL138" s="5"/>
      <c r="AM138" s="5"/>
      <c r="AN138" s="5"/>
      <c r="AO138" s="5"/>
      <c r="AP138" s="5"/>
      <c r="AQ138" s="5"/>
      <c r="AR138" s="5"/>
      <c r="AS138" s="5"/>
      <c r="AT138" s="5"/>
      <c r="AU138" s="5"/>
      <c r="AV138" s="5"/>
      <c r="AW138" s="5"/>
      <c r="AX138" s="5"/>
      <c r="AY138" s="5"/>
      <c r="AZ138" s="5"/>
      <c r="BA138" s="5"/>
      <c r="BB138" s="5"/>
      <c r="BC138" s="5"/>
      <c r="BD138" s="5"/>
      <c r="BE138" s="5"/>
      <c r="BF138" s="5"/>
    </row>
    <row r="139" spans="1:58" x14ac:dyDescent="0.25">
      <c r="A139" s="5" t="str">
        <f t="shared" si="7"/>
        <v>IRB approach capital requirements of total capital requirements201209</v>
      </c>
      <c r="B139" s="116">
        <v>201209</v>
      </c>
      <c r="C139" s="116">
        <v>7</v>
      </c>
      <c r="D139" s="116" t="s">
        <v>68</v>
      </c>
      <c r="E139" s="116">
        <v>0</v>
      </c>
      <c r="F139" s="116">
        <v>0.45661157019999998</v>
      </c>
      <c r="G139" s="116">
        <v>0.57591646919999995</v>
      </c>
      <c r="H139" s="116">
        <v>0.54098537189999996</v>
      </c>
      <c r="I139" s="116">
        <v>0.57859625140000004</v>
      </c>
      <c r="J139" s="116">
        <v>0.76622655080000002</v>
      </c>
      <c r="K139" s="116">
        <v>0.89159605610000003</v>
      </c>
      <c r="L139" s="117">
        <v>387180136276</v>
      </c>
      <c r="M139" s="117">
        <v>669171525633</v>
      </c>
      <c r="N139" s="116">
        <v>0.66856736959999996</v>
      </c>
      <c r="O139" s="116">
        <v>0.54880733120000003</v>
      </c>
      <c r="P139" s="116">
        <v>54</v>
      </c>
      <c r="Q139" s="5"/>
      <c r="R139" s="5"/>
      <c r="S139" s="9"/>
      <c r="T139" s="9"/>
      <c r="U139" s="5"/>
      <c r="V139" s="5" t="str">
        <f t="shared" si="6"/>
        <v>Accumulated impairments on financial assets to total (gross) assets12</v>
      </c>
      <c r="W139" s="120">
        <v>201412</v>
      </c>
      <c r="X139" s="120">
        <v>20</v>
      </c>
      <c r="Y139" s="120" t="s">
        <v>22</v>
      </c>
      <c r="Z139" s="121">
        <v>2</v>
      </c>
      <c r="AA139" s="120">
        <v>1.7481826900000001E-2</v>
      </c>
      <c r="AB139" s="120">
        <v>12</v>
      </c>
      <c r="AC139" s="5"/>
      <c r="AD139" s="6"/>
      <c r="AE139" s="5"/>
      <c r="AF139" s="5"/>
      <c r="AG139" s="5"/>
      <c r="AH139" s="5"/>
      <c r="AI139" s="5"/>
      <c r="AJ139" s="5"/>
      <c r="AK139" s="5"/>
      <c r="AL139" s="5"/>
      <c r="AM139" s="5"/>
      <c r="AN139" s="5"/>
      <c r="AO139" s="5"/>
      <c r="AP139" s="5"/>
      <c r="AQ139" s="5"/>
      <c r="AR139" s="5"/>
      <c r="AS139" s="5"/>
      <c r="AT139" s="5"/>
      <c r="AU139" s="5"/>
      <c r="AV139" s="5"/>
      <c r="AW139" s="5"/>
      <c r="AX139" s="5"/>
      <c r="AY139" s="5"/>
      <c r="AZ139" s="5"/>
      <c r="BA139" s="5"/>
      <c r="BB139" s="5"/>
      <c r="BC139" s="5"/>
      <c r="BD139" s="5"/>
      <c r="BE139" s="5"/>
      <c r="BF139" s="5"/>
    </row>
    <row r="140" spans="1:58" x14ac:dyDescent="0.25">
      <c r="A140" s="5" t="str">
        <f t="shared" si="7"/>
        <v>IRB approach capital requirements of total capital requirements201212</v>
      </c>
      <c r="B140" s="116">
        <v>201212</v>
      </c>
      <c r="C140" s="116">
        <v>7</v>
      </c>
      <c r="D140" s="116" t="s">
        <v>68</v>
      </c>
      <c r="E140" s="116">
        <v>0</v>
      </c>
      <c r="F140" s="116">
        <v>0.45911744100000002</v>
      </c>
      <c r="G140" s="116">
        <v>0.59835190250000003</v>
      </c>
      <c r="H140" s="116">
        <v>0.55774680259999998</v>
      </c>
      <c r="I140" s="116">
        <v>0.61279123179999995</v>
      </c>
      <c r="J140" s="116">
        <v>0.76577854150000002</v>
      </c>
      <c r="K140" s="116">
        <v>0.89354681729999996</v>
      </c>
      <c r="L140" s="117">
        <v>396118758444</v>
      </c>
      <c r="M140" s="117">
        <v>646417144836</v>
      </c>
      <c r="N140" s="116">
        <v>0.70713037339999996</v>
      </c>
      <c r="O140" s="116">
        <v>0.56950841259999996</v>
      </c>
      <c r="P140" s="116">
        <v>54</v>
      </c>
      <c r="Q140" s="5"/>
      <c r="R140" s="5"/>
      <c r="S140" s="9"/>
      <c r="T140" s="9"/>
      <c r="U140" s="5"/>
      <c r="V140" s="5" t="str">
        <f t="shared" si="6"/>
        <v>Accumulated impairments on financial assets to total (gross) assets13</v>
      </c>
      <c r="W140" s="120">
        <v>201412</v>
      </c>
      <c r="X140" s="120">
        <v>20</v>
      </c>
      <c r="Y140" s="120" t="s">
        <v>22</v>
      </c>
      <c r="Z140" s="121" t="s">
        <v>25</v>
      </c>
      <c r="AA140" s="120">
        <v>1.41006745E-2</v>
      </c>
      <c r="AB140" s="120">
        <v>13</v>
      </c>
      <c r="AC140" s="5"/>
      <c r="AD140" s="6"/>
      <c r="AE140" s="5"/>
      <c r="AF140" s="5"/>
      <c r="AG140" s="5"/>
      <c r="AH140" s="5"/>
      <c r="AI140" s="5"/>
      <c r="AJ140" s="5"/>
      <c r="AK140" s="5"/>
      <c r="AL140" s="5"/>
      <c r="AM140" s="5"/>
      <c r="AN140" s="5"/>
      <c r="AO140" s="5"/>
      <c r="AP140" s="5"/>
      <c r="AQ140" s="5"/>
      <c r="AR140" s="5"/>
      <c r="AS140" s="5"/>
      <c r="AT140" s="5"/>
      <c r="AU140" s="5"/>
      <c r="AV140" s="5"/>
      <c r="AW140" s="5"/>
      <c r="AX140" s="5"/>
      <c r="AY140" s="5"/>
      <c r="AZ140" s="5"/>
      <c r="BA140" s="5"/>
      <c r="BB140" s="5"/>
      <c r="BC140" s="5"/>
      <c r="BD140" s="5"/>
      <c r="BE140" s="5"/>
      <c r="BF140" s="5"/>
    </row>
    <row r="141" spans="1:58" x14ac:dyDescent="0.25">
      <c r="A141" s="5" t="str">
        <f t="shared" si="7"/>
        <v>IRB approach capital requirements of total capital requirements201303</v>
      </c>
      <c r="B141" s="116">
        <v>201303</v>
      </c>
      <c r="C141" s="116">
        <v>7</v>
      </c>
      <c r="D141" s="116" t="s">
        <v>68</v>
      </c>
      <c r="E141" s="116">
        <v>0</v>
      </c>
      <c r="F141" s="116">
        <v>0.47478050389999998</v>
      </c>
      <c r="G141" s="116">
        <v>0.61802091420000005</v>
      </c>
      <c r="H141" s="116">
        <v>0.57222708550000001</v>
      </c>
      <c r="I141" s="116">
        <v>0.62206388690000003</v>
      </c>
      <c r="J141" s="116">
        <v>0.76777094889999997</v>
      </c>
      <c r="K141" s="116">
        <v>0.89913353949999997</v>
      </c>
      <c r="L141" s="117">
        <v>402995061487</v>
      </c>
      <c r="M141" s="117">
        <v>647835487591</v>
      </c>
      <c r="N141" s="116">
        <v>0.71633459749999995</v>
      </c>
      <c r="O141" s="116">
        <v>0.58222306130000001</v>
      </c>
      <c r="P141" s="116">
        <v>53</v>
      </c>
      <c r="Q141" s="5"/>
      <c r="R141" s="5"/>
      <c r="S141" s="9"/>
      <c r="T141" s="9"/>
      <c r="U141" s="5"/>
      <c r="V141" s="5" t="str">
        <f t="shared" si="6"/>
        <v>Accumulated impairments on financial assets to total (gross) assets14</v>
      </c>
      <c r="W141" s="120">
        <v>201412</v>
      </c>
      <c r="X141" s="120">
        <v>20</v>
      </c>
      <c r="Y141" s="120" t="s">
        <v>22</v>
      </c>
      <c r="Z141" s="121">
        <v>5</v>
      </c>
      <c r="AA141" s="120">
        <v>1.2575009599999999E-2</v>
      </c>
      <c r="AB141" s="120">
        <v>14</v>
      </c>
      <c r="AC141" s="5"/>
      <c r="AD141" s="6"/>
      <c r="AE141" s="5"/>
      <c r="AF141" s="5"/>
      <c r="AG141" s="5"/>
      <c r="AH141" s="5"/>
      <c r="AI141" s="5"/>
      <c r="AJ141" s="5"/>
      <c r="AK141" s="5"/>
      <c r="AL141" s="5"/>
      <c r="AM141" s="5"/>
      <c r="AN141" s="5"/>
      <c r="AO141" s="5"/>
      <c r="AP141" s="5"/>
      <c r="AQ141" s="5"/>
      <c r="AR141" s="5"/>
      <c r="AS141" s="5"/>
      <c r="AT141" s="5"/>
      <c r="AU141" s="5"/>
      <c r="AV141" s="5"/>
      <c r="AW141" s="5"/>
      <c r="AX141" s="5"/>
      <c r="AY141" s="5"/>
      <c r="AZ141" s="5"/>
      <c r="BA141" s="5"/>
      <c r="BB141" s="5"/>
      <c r="BC141" s="5"/>
      <c r="BD141" s="5"/>
      <c r="BE141" s="5"/>
      <c r="BF141" s="5"/>
    </row>
    <row r="142" spans="1:58" x14ac:dyDescent="0.25">
      <c r="A142" s="5" t="str">
        <f t="shared" si="7"/>
        <v>IRB approach capital requirements of total capital requirements201306</v>
      </c>
      <c r="B142" s="116">
        <v>201306</v>
      </c>
      <c r="C142" s="116">
        <v>7</v>
      </c>
      <c r="D142" s="116" t="s">
        <v>68</v>
      </c>
      <c r="E142" s="116">
        <v>0</v>
      </c>
      <c r="F142" s="116">
        <v>0.47582501919999998</v>
      </c>
      <c r="G142" s="116">
        <v>0.61676715449999997</v>
      </c>
      <c r="H142" s="116">
        <v>0.57616867199999999</v>
      </c>
      <c r="I142" s="116">
        <v>0.62378450529999996</v>
      </c>
      <c r="J142" s="116">
        <v>0.76966513800000003</v>
      </c>
      <c r="K142" s="116">
        <v>0.90760441700000005</v>
      </c>
      <c r="L142" s="117">
        <v>392911927674</v>
      </c>
      <c r="M142" s="117">
        <v>629884077469</v>
      </c>
      <c r="N142" s="116">
        <v>0.73843060549999995</v>
      </c>
      <c r="O142" s="116">
        <v>0.57841505530000004</v>
      </c>
      <c r="P142" s="116">
        <v>53</v>
      </c>
      <c r="Q142" s="5"/>
      <c r="R142" s="5"/>
      <c r="S142" s="9"/>
      <c r="T142" s="9"/>
      <c r="U142" s="5"/>
      <c r="V142" s="5" t="str">
        <f t="shared" si="6"/>
        <v>Accumulated impairments on financial assets to total (gross) assets15</v>
      </c>
      <c r="W142" s="120">
        <v>201412</v>
      </c>
      <c r="X142" s="120">
        <v>20</v>
      </c>
      <c r="Y142" s="120" t="s">
        <v>22</v>
      </c>
      <c r="Z142" s="121">
        <v>7</v>
      </c>
      <c r="AA142" s="120">
        <v>1.22749872E-2</v>
      </c>
      <c r="AB142" s="120">
        <v>15</v>
      </c>
      <c r="AC142" s="5"/>
      <c r="AD142" s="6"/>
      <c r="AE142" s="5"/>
      <c r="AF142" s="5"/>
      <c r="AG142" s="5"/>
      <c r="AH142" s="5"/>
      <c r="AI142" s="5"/>
      <c r="AJ142" s="5"/>
      <c r="AK142" s="5"/>
      <c r="AL142" s="5"/>
      <c r="AM142" s="5"/>
      <c r="AN142" s="5"/>
      <c r="AO142" s="5"/>
      <c r="AP142" s="5"/>
      <c r="AQ142" s="5"/>
      <c r="AR142" s="5"/>
      <c r="AS142" s="5"/>
      <c r="AT142" s="5"/>
      <c r="AU142" s="5"/>
      <c r="AV142" s="5"/>
      <c r="AW142" s="5"/>
      <c r="AX142" s="5"/>
      <c r="AY142" s="5"/>
      <c r="AZ142" s="5"/>
      <c r="BA142" s="5"/>
      <c r="BB142" s="5"/>
      <c r="BC142" s="5"/>
      <c r="BD142" s="5"/>
      <c r="BE142" s="5"/>
      <c r="BF142" s="5"/>
    </row>
    <row r="143" spans="1:58" x14ac:dyDescent="0.25">
      <c r="A143" s="5" t="str">
        <f t="shared" si="7"/>
        <v>IRB approach capital requirements of total capital requirements201309</v>
      </c>
      <c r="B143" s="116">
        <v>201309</v>
      </c>
      <c r="C143" s="116">
        <v>7</v>
      </c>
      <c r="D143" s="116" t="s">
        <v>68</v>
      </c>
      <c r="E143" s="116">
        <v>0</v>
      </c>
      <c r="F143" s="116">
        <v>0.46305418720000002</v>
      </c>
      <c r="G143" s="116">
        <v>0.62114141010000001</v>
      </c>
      <c r="H143" s="116">
        <v>0.57928306650000005</v>
      </c>
      <c r="I143" s="116">
        <v>0.62202559830000004</v>
      </c>
      <c r="J143" s="116">
        <v>0.81076598310000003</v>
      </c>
      <c r="K143" s="116">
        <v>0.90780142679999998</v>
      </c>
      <c r="L143" s="117">
        <v>384608263271</v>
      </c>
      <c r="M143" s="117">
        <v>618315812638</v>
      </c>
      <c r="N143" s="116">
        <v>0.73950556479999996</v>
      </c>
      <c r="O143" s="116">
        <v>0.58616320889999995</v>
      </c>
      <c r="P143" s="116">
        <v>53</v>
      </c>
      <c r="Q143" s="5"/>
      <c r="R143" s="5"/>
      <c r="S143" s="9"/>
      <c r="T143" s="9"/>
      <c r="U143" s="5"/>
      <c r="V143" s="5" t="str">
        <f t="shared" si="6"/>
        <v>Accumulated impairments on financial assets to total (gross) assets16</v>
      </c>
      <c r="W143" s="120">
        <v>201412</v>
      </c>
      <c r="X143" s="120">
        <v>20</v>
      </c>
      <c r="Y143" s="120" t="s">
        <v>22</v>
      </c>
      <c r="Z143" s="121" t="s">
        <v>17</v>
      </c>
      <c r="AA143" s="120">
        <v>8.1669249000000006E-3</v>
      </c>
      <c r="AB143" s="120">
        <v>16</v>
      </c>
      <c r="AC143" s="5"/>
      <c r="AD143" s="6"/>
      <c r="AE143" s="5"/>
      <c r="AF143" s="5"/>
      <c r="AG143" s="5"/>
      <c r="AH143" s="5"/>
      <c r="AI143" s="5"/>
      <c r="AJ143" s="5"/>
      <c r="AK143" s="5"/>
      <c r="AL143" s="5"/>
      <c r="AM143" s="5"/>
      <c r="AN143" s="5"/>
      <c r="AO143" s="5"/>
      <c r="AP143" s="5"/>
      <c r="AQ143" s="5"/>
      <c r="AR143" s="5"/>
      <c r="AS143" s="5"/>
      <c r="AT143" s="5"/>
      <c r="AU143" s="5"/>
      <c r="AV143" s="5"/>
      <c r="AW143" s="5"/>
      <c r="AX143" s="5"/>
      <c r="AY143" s="5"/>
      <c r="AZ143" s="5"/>
      <c r="BA143" s="5"/>
      <c r="BB143" s="5"/>
      <c r="BC143" s="5"/>
      <c r="BD143" s="5"/>
      <c r="BE143" s="5"/>
      <c r="BF143" s="5"/>
    </row>
    <row r="144" spans="1:58" x14ac:dyDescent="0.25">
      <c r="A144" s="5" t="str">
        <f t="shared" si="7"/>
        <v>IRB approach capital requirements of total capital requirements201312</v>
      </c>
      <c r="B144" s="116">
        <v>201312</v>
      </c>
      <c r="C144" s="116">
        <v>7</v>
      </c>
      <c r="D144" s="116" t="s">
        <v>68</v>
      </c>
      <c r="E144" s="116">
        <v>0</v>
      </c>
      <c r="F144" s="116">
        <v>0.48493648160000002</v>
      </c>
      <c r="G144" s="116">
        <v>0.64580576960000002</v>
      </c>
      <c r="H144" s="116">
        <v>0.59477958050000002</v>
      </c>
      <c r="I144" s="116">
        <v>0.63186851659999999</v>
      </c>
      <c r="J144" s="116">
        <v>0.85765596180000003</v>
      </c>
      <c r="K144" s="116">
        <v>0.92572462050000004</v>
      </c>
      <c r="L144" s="117">
        <v>379997995017</v>
      </c>
      <c r="M144" s="117">
        <v>601387765110</v>
      </c>
      <c r="N144" s="116">
        <v>0.71897329359999995</v>
      </c>
      <c r="O144" s="116">
        <v>0.62348070889999996</v>
      </c>
      <c r="P144" s="116">
        <v>53</v>
      </c>
      <c r="Q144" s="5"/>
      <c r="R144" s="5"/>
      <c r="S144" s="9"/>
      <c r="T144" s="9"/>
      <c r="U144" s="5"/>
      <c r="V144" s="5" t="str">
        <f t="shared" si="6"/>
        <v>Accumulated impairments on financial assets to total (gross) assets17</v>
      </c>
      <c r="W144" s="120">
        <v>201412</v>
      </c>
      <c r="X144" s="120">
        <v>20</v>
      </c>
      <c r="Y144" s="120" t="s">
        <v>22</v>
      </c>
      <c r="Z144" s="121" t="s">
        <v>23</v>
      </c>
      <c r="AA144" s="120">
        <v>5.7990155E-3</v>
      </c>
      <c r="AB144" s="120">
        <v>17</v>
      </c>
      <c r="AC144" s="5"/>
      <c r="AD144" s="6"/>
      <c r="AE144" s="5"/>
      <c r="AF144" s="5"/>
      <c r="AG144" s="5"/>
      <c r="AH144" s="5"/>
      <c r="AI144" s="5"/>
      <c r="AJ144" s="5"/>
      <c r="AK144" s="5"/>
      <c r="AL144" s="5"/>
      <c r="AM144" s="5"/>
      <c r="AN144" s="5"/>
      <c r="AO144" s="5"/>
      <c r="AP144" s="5"/>
      <c r="AQ144" s="5"/>
      <c r="AR144" s="5"/>
      <c r="AS144" s="5"/>
      <c r="AT144" s="5"/>
      <c r="AU144" s="5"/>
      <c r="AV144" s="5"/>
      <c r="AW144" s="5"/>
      <c r="AX144" s="5"/>
      <c r="AY144" s="5"/>
      <c r="AZ144" s="5"/>
      <c r="BA144" s="5"/>
      <c r="BB144" s="5"/>
      <c r="BC144" s="5"/>
      <c r="BD144" s="5"/>
      <c r="BE144" s="5"/>
      <c r="BF144" s="5"/>
    </row>
    <row r="145" spans="1:58" x14ac:dyDescent="0.25">
      <c r="A145" s="5" t="str">
        <f t="shared" si="7"/>
        <v>IRB approach capital requirements of total capital requirements201403</v>
      </c>
      <c r="B145" s="116">
        <v>201403</v>
      </c>
      <c r="C145" s="116">
        <v>7</v>
      </c>
      <c r="D145" s="116" t="s">
        <v>68</v>
      </c>
      <c r="E145" s="116">
        <v>0</v>
      </c>
      <c r="F145" s="116">
        <v>0.43374036980000003</v>
      </c>
      <c r="G145" s="116">
        <v>0.65872186789999998</v>
      </c>
      <c r="H145" s="116">
        <v>0.5740277251</v>
      </c>
      <c r="I145" s="116">
        <v>0.63701818580000003</v>
      </c>
      <c r="J145" s="116">
        <v>0.82462796679999995</v>
      </c>
      <c r="K145" s="116">
        <v>0.90925301680000004</v>
      </c>
      <c r="L145" s="117">
        <v>411307810861</v>
      </c>
      <c r="M145" s="117">
        <v>645676717016</v>
      </c>
      <c r="N145" s="116">
        <v>0.68699220809999995</v>
      </c>
      <c r="O145" s="116">
        <v>0.59895831840000002</v>
      </c>
      <c r="P145" s="116">
        <v>55</v>
      </c>
      <c r="Q145" s="5"/>
      <c r="R145" s="5"/>
      <c r="S145" s="9"/>
      <c r="T145" s="9"/>
      <c r="U145" s="5"/>
      <c r="V145" s="5" t="str">
        <f t="shared" si="6"/>
        <v>Accumulated impairments on financial assets to total (gross) assets18</v>
      </c>
      <c r="W145" s="120">
        <v>201412</v>
      </c>
      <c r="X145" s="120">
        <v>20</v>
      </c>
      <c r="Y145" s="120" t="s">
        <v>22</v>
      </c>
      <c r="Z145" s="121">
        <v>8</v>
      </c>
      <c r="AA145" s="120">
        <v>5.1943882000000004E-3</v>
      </c>
      <c r="AB145" s="120">
        <v>18</v>
      </c>
      <c r="AC145" s="5"/>
      <c r="AD145" s="6"/>
      <c r="AE145" s="5"/>
      <c r="AF145" s="5"/>
      <c r="AG145" s="5"/>
      <c r="AH145" s="5"/>
      <c r="AI145" s="5"/>
      <c r="AJ145" s="5"/>
      <c r="AK145" s="5"/>
      <c r="AL145" s="5"/>
      <c r="AM145" s="5"/>
      <c r="AN145" s="5"/>
      <c r="AO145" s="5"/>
      <c r="AP145" s="5"/>
      <c r="AQ145" s="5"/>
      <c r="AR145" s="5"/>
      <c r="AS145" s="5"/>
      <c r="AT145" s="5"/>
      <c r="AU145" s="5"/>
      <c r="AV145" s="5"/>
      <c r="AW145" s="5"/>
      <c r="AX145" s="5"/>
      <c r="AY145" s="5"/>
      <c r="AZ145" s="5"/>
      <c r="BA145" s="5"/>
      <c r="BB145" s="5"/>
      <c r="BC145" s="5"/>
      <c r="BD145" s="5"/>
      <c r="BE145" s="5"/>
      <c r="BF145" s="5"/>
    </row>
    <row r="146" spans="1:58" x14ac:dyDescent="0.25">
      <c r="A146" s="5" t="str">
        <f t="shared" si="7"/>
        <v>IRB approach capital requirements of total capital requirements201406</v>
      </c>
      <c r="B146" s="116">
        <v>201406</v>
      </c>
      <c r="C146" s="116">
        <v>7</v>
      </c>
      <c r="D146" s="116" t="s">
        <v>68</v>
      </c>
      <c r="E146" s="116">
        <v>0</v>
      </c>
      <c r="F146" s="116">
        <v>0.43634519179999998</v>
      </c>
      <c r="G146" s="116">
        <v>0.66761029679999995</v>
      </c>
      <c r="H146" s="116">
        <v>0.57294065370000002</v>
      </c>
      <c r="I146" s="116">
        <v>0.63570628210000002</v>
      </c>
      <c r="J146" s="116">
        <v>0.82455673340000002</v>
      </c>
      <c r="K146" s="116">
        <v>0.91900050740000006</v>
      </c>
      <c r="L146" s="117">
        <v>408279447939</v>
      </c>
      <c r="M146" s="117">
        <v>642245419656</v>
      </c>
      <c r="N146" s="116">
        <v>0.68186970459999996</v>
      </c>
      <c r="O146" s="116">
        <v>0.6009100933</v>
      </c>
      <c r="P146" s="116">
        <v>55</v>
      </c>
      <c r="Q146" s="5"/>
      <c r="R146" s="5"/>
      <c r="S146" s="9"/>
      <c r="T146" s="9"/>
      <c r="U146" s="5"/>
      <c r="V146" s="5" t="str">
        <f t="shared" si="6"/>
        <v>Accumulated impairments on financial assets to total (gross) assets19</v>
      </c>
      <c r="W146" s="120">
        <v>201412</v>
      </c>
      <c r="X146" s="120">
        <v>20</v>
      </c>
      <c r="Y146" s="120" t="s">
        <v>22</v>
      </c>
      <c r="Z146" s="121">
        <v>4</v>
      </c>
      <c r="AA146" s="120">
        <v>4.9650896E-3</v>
      </c>
      <c r="AB146" s="120">
        <v>19</v>
      </c>
      <c r="AC146" s="5"/>
      <c r="AD146" s="6"/>
      <c r="AE146" s="5"/>
      <c r="AF146" s="5"/>
      <c r="AG146" s="5"/>
      <c r="AH146" s="5"/>
      <c r="AI146" s="5"/>
      <c r="AJ146" s="5"/>
      <c r="AK146" s="5"/>
      <c r="AL146" s="5"/>
      <c r="AM146" s="5"/>
      <c r="AN146" s="5"/>
      <c r="AO146" s="5"/>
      <c r="AP146" s="5"/>
      <c r="AQ146" s="5"/>
      <c r="AR146" s="5"/>
      <c r="AS146" s="5"/>
      <c r="AT146" s="5"/>
      <c r="AU146" s="5"/>
      <c r="AV146" s="5"/>
      <c r="AW146" s="5"/>
      <c r="AX146" s="5"/>
      <c r="AY146" s="5"/>
      <c r="AZ146" s="5"/>
      <c r="BA146" s="5"/>
      <c r="BB146" s="5"/>
      <c r="BC146" s="5"/>
      <c r="BD146" s="5"/>
      <c r="BE146" s="5"/>
      <c r="BF146" s="5"/>
    </row>
    <row r="147" spans="1:58" x14ac:dyDescent="0.25">
      <c r="A147" s="5" t="str">
        <f t="shared" si="7"/>
        <v>IRB approach capital requirements of total capital requirements201409</v>
      </c>
      <c r="B147" s="116">
        <v>201409</v>
      </c>
      <c r="C147" s="116">
        <v>7</v>
      </c>
      <c r="D147" s="116" t="s">
        <v>68</v>
      </c>
      <c r="E147" s="116">
        <v>0</v>
      </c>
      <c r="F147" s="116">
        <v>0.41875710100000002</v>
      </c>
      <c r="G147" s="116">
        <v>0.65813647710000001</v>
      </c>
      <c r="H147" s="116">
        <v>0.57196124189999997</v>
      </c>
      <c r="I147" s="116">
        <v>0.6327132553</v>
      </c>
      <c r="J147" s="116">
        <v>0.82877298990000003</v>
      </c>
      <c r="K147" s="116">
        <v>0.92165219089999995</v>
      </c>
      <c r="L147" s="117">
        <v>411086543305</v>
      </c>
      <c r="M147" s="117">
        <v>649720137662</v>
      </c>
      <c r="N147" s="116">
        <v>0.68819104750000004</v>
      </c>
      <c r="O147" s="116">
        <v>0.60694030030000001</v>
      </c>
      <c r="P147" s="116">
        <v>55</v>
      </c>
      <c r="Q147" s="5"/>
      <c r="R147" s="5"/>
      <c r="S147" s="6"/>
      <c r="T147" s="6"/>
      <c r="U147" s="5"/>
      <c r="V147" s="5" t="str">
        <f t="shared" si="6"/>
        <v>Accumulated impairments on financial assets to total (gross) assets20</v>
      </c>
      <c r="W147" s="120">
        <v>201412</v>
      </c>
      <c r="X147" s="120">
        <v>20</v>
      </c>
      <c r="Y147" s="120" t="s">
        <v>22</v>
      </c>
      <c r="Z147" s="121" t="s">
        <v>34</v>
      </c>
      <c r="AA147" s="120">
        <v>2.3014227999999999E-3</v>
      </c>
      <c r="AB147" s="120">
        <v>20</v>
      </c>
      <c r="AC147" s="5"/>
      <c r="AD147" s="6"/>
      <c r="AE147" s="5"/>
      <c r="AF147" s="5"/>
      <c r="AG147" s="5"/>
      <c r="AH147" s="5"/>
      <c r="AI147" s="5"/>
      <c r="AJ147" s="5"/>
      <c r="AK147" s="5"/>
      <c r="AL147" s="5"/>
      <c r="AM147" s="5"/>
      <c r="AN147" s="5"/>
      <c r="AO147" s="5"/>
      <c r="AP147" s="5"/>
      <c r="AQ147" s="5"/>
      <c r="AR147" s="5"/>
      <c r="AS147" s="5"/>
      <c r="AT147" s="5"/>
      <c r="AU147" s="5"/>
      <c r="AV147" s="5"/>
      <c r="AW147" s="5"/>
      <c r="AX147" s="5"/>
      <c r="AY147" s="5"/>
      <c r="AZ147" s="5"/>
      <c r="BA147" s="5"/>
      <c r="BB147" s="5"/>
      <c r="BC147" s="5"/>
      <c r="BD147" s="5"/>
      <c r="BE147" s="5"/>
      <c r="BF147" s="5"/>
    </row>
    <row r="148" spans="1:58" x14ac:dyDescent="0.25">
      <c r="A148" s="5" t="str">
        <f t="shared" si="7"/>
        <v>IRB approach capital requirements of total capital requirements201412</v>
      </c>
      <c r="B148" s="116">
        <v>201412</v>
      </c>
      <c r="C148" s="116">
        <v>7</v>
      </c>
      <c r="D148" s="116" t="s">
        <v>68</v>
      </c>
      <c r="E148" s="116">
        <v>0</v>
      </c>
      <c r="F148" s="116">
        <v>0.43015840760000001</v>
      </c>
      <c r="G148" s="116">
        <v>0.64459513840000005</v>
      </c>
      <c r="H148" s="116">
        <v>0.5767024087</v>
      </c>
      <c r="I148" s="116">
        <v>0.63437467599999997</v>
      </c>
      <c r="J148" s="116">
        <v>0.82856301629999995</v>
      </c>
      <c r="K148" s="116">
        <v>0.93003156220000005</v>
      </c>
      <c r="L148" s="117">
        <v>409030241017</v>
      </c>
      <c r="M148" s="117">
        <v>644777063873</v>
      </c>
      <c r="N148" s="116">
        <v>0.68708320050000005</v>
      </c>
      <c r="O148" s="116">
        <v>0.62722503330000001</v>
      </c>
      <c r="P148" s="116">
        <v>55</v>
      </c>
      <c r="Q148" s="5"/>
      <c r="R148" s="5"/>
      <c r="S148" s="6"/>
      <c r="T148" s="6"/>
      <c r="U148" s="5"/>
      <c r="V148" s="5" t="str">
        <f t="shared" si="6"/>
        <v>Accumulated impairments on financial assets to total (gross) assets99</v>
      </c>
      <c r="W148" s="120">
        <v>201412</v>
      </c>
      <c r="X148" s="120">
        <v>20</v>
      </c>
      <c r="Y148" s="120" t="s">
        <v>22</v>
      </c>
      <c r="Z148" s="121" t="s">
        <v>40</v>
      </c>
      <c r="AA148" s="120">
        <v>1.6579236899999999E-2</v>
      </c>
      <c r="AB148" s="120">
        <v>99</v>
      </c>
      <c r="AC148" s="5"/>
      <c r="AD148" s="6"/>
      <c r="AE148" s="5"/>
      <c r="AF148" s="5"/>
      <c r="AG148" s="5"/>
      <c r="AH148" s="5"/>
      <c r="AI148" s="5"/>
      <c r="AJ148" s="5"/>
      <c r="AK148" s="5"/>
      <c r="AL148" s="5"/>
      <c r="AM148" s="5"/>
      <c r="AN148" s="5"/>
      <c r="AO148" s="5"/>
      <c r="AP148" s="5"/>
      <c r="AQ148" s="5"/>
      <c r="AR148" s="5"/>
      <c r="AS148" s="5"/>
      <c r="AT148" s="5"/>
      <c r="AU148" s="5"/>
      <c r="AV148" s="5"/>
      <c r="AW148" s="5"/>
      <c r="AX148" s="5"/>
      <c r="AY148" s="5"/>
      <c r="AZ148" s="5"/>
      <c r="BA148" s="5"/>
      <c r="BB148" s="5"/>
      <c r="BC148" s="5"/>
      <c r="BD148" s="5"/>
      <c r="BE148" s="5"/>
      <c r="BF148" s="5"/>
    </row>
    <row r="149" spans="1:58" x14ac:dyDescent="0.25">
      <c r="A149" s="5" t="str">
        <f t="shared" si="7"/>
        <v>Market risk capital requirements of total capital requirements200912</v>
      </c>
      <c r="B149" s="116">
        <v>200912</v>
      </c>
      <c r="C149" s="116">
        <v>8</v>
      </c>
      <c r="D149" s="116" t="s">
        <v>70</v>
      </c>
      <c r="E149" s="116">
        <v>3.9112961999999999E-3</v>
      </c>
      <c r="F149" s="116">
        <v>2.03833179E-2</v>
      </c>
      <c r="G149" s="116">
        <v>3.8753975500000003E-2</v>
      </c>
      <c r="H149" s="116">
        <v>4.3252661599999999E-2</v>
      </c>
      <c r="I149" s="116">
        <v>5.1867974599999998E-2</v>
      </c>
      <c r="J149" s="116">
        <v>5.3370601199999999E-2</v>
      </c>
      <c r="K149" s="116">
        <v>0.10988386260000001</v>
      </c>
      <c r="L149" s="117">
        <v>39997095284</v>
      </c>
      <c r="M149" s="117">
        <v>771132776569</v>
      </c>
      <c r="N149" s="116">
        <v>4.4328119399999998E-2</v>
      </c>
      <c r="O149" s="116">
        <v>3.8510335899999998E-2</v>
      </c>
      <c r="P149" s="116">
        <v>49</v>
      </c>
      <c r="Q149" s="5"/>
      <c r="R149" s="5"/>
      <c r="S149" s="6"/>
      <c r="T149" s="6"/>
      <c r="U149" s="5"/>
      <c r="V149" s="5" t="str">
        <f t="shared" si="6"/>
        <v>Impairments on financial assets to total operating income1</v>
      </c>
      <c r="W149" s="120">
        <v>201412</v>
      </c>
      <c r="X149" s="120">
        <v>21</v>
      </c>
      <c r="Y149" s="120" t="s">
        <v>24</v>
      </c>
      <c r="Z149" s="121" t="s">
        <v>32</v>
      </c>
      <c r="AA149" s="120">
        <v>1.0696408622</v>
      </c>
      <c r="AB149" s="120">
        <v>1</v>
      </c>
      <c r="AC149" s="5"/>
      <c r="AD149" s="6"/>
      <c r="AE149" s="5"/>
      <c r="AF149" s="5"/>
      <c r="AG149" s="5"/>
      <c r="AH149" s="5"/>
      <c r="AI149" s="5"/>
      <c r="AJ149" s="5"/>
      <c r="AK149" s="5"/>
      <c r="AL149" s="5"/>
      <c r="AM149" s="5"/>
      <c r="AN149" s="5"/>
      <c r="AO149" s="5"/>
      <c r="AP149" s="5"/>
      <c r="AQ149" s="5"/>
      <c r="AR149" s="5"/>
      <c r="AS149" s="5"/>
      <c r="AT149" s="5"/>
      <c r="AU149" s="5"/>
      <c r="AV149" s="5"/>
      <c r="AW149" s="5"/>
      <c r="AX149" s="5"/>
      <c r="AY149" s="5"/>
      <c r="AZ149" s="5"/>
      <c r="BA149" s="5"/>
      <c r="BB149" s="5"/>
      <c r="BC149" s="5"/>
      <c r="BD149" s="5"/>
      <c r="BE149" s="5"/>
      <c r="BF149" s="5"/>
    </row>
    <row r="150" spans="1:58" x14ac:dyDescent="0.25">
      <c r="A150" s="5" t="str">
        <f t="shared" si="7"/>
        <v>Market risk capital requirements of total capital requirements201003</v>
      </c>
      <c r="B150" s="116">
        <v>201003</v>
      </c>
      <c r="C150" s="116">
        <v>8</v>
      </c>
      <c r="D150" s="116" t="s">
        <v>70</v>
      </c>
      <c r="E150" s="116">
        <v>3.5964077000000001E-3</v>
      </c>
      <c r="F150" s="116">
        <v>2.0648475699999998E-2</v>
      </c>
      <c r="G150" s="116">
        <v>3.6666472999999998E-2</v>
      </c>
      <c r="H150" s="116">
        <v>4.2722797E-2</v>
      </c>
      <c r="I150" s="116">
        <v>5.13150967E-2</v>
      </c>
      <c r="J150" s="116">
        <v>5.2709600400000001E-2</v>
      </c>
      <c r="K150" s="116">
        <v>0.1032915075</v>
      </c>
      <c r="L150" s="117">
        <v>41614036193</v>
      </c>
      <c r="M150" s="117">
        <v>810951139826</v>
      </c>
      <c r="N150" s="116">
        <v>4.0077242399999997E-2</v>
      </c>
      <c r="O150" s="116">
        <v>3.1944457699999998E-2</v>
      </c>
      <c r="P150" s="116">
        <v>49</v>
      </c>
      <c r="Q150" s="5"/>
      <c r="R150" s="5"/>
      <c r="S150" s="6"/>
      <c r="T150" s="6"/>
      <c r="U150" s="5"/>
      <c r="V150" s="5" t="str">
        <f t="shared" si="6"/>
        <v>Impairments on financial assets to total operating income2</v>
      </c>
      <c r="W150" s="120">
        <v>201412</v>
      </c>
      <c r="X150" s="120">
        <v>21</v>
      </c>
      <c r="Y150" s="120" t="s">
        <v>24</v>
      </c>
      <c r="Z150" s="121" t="s">
        <v>29</v>
      </c>
      <c r="AA150" s="120">
        <v>0.63995553729999999</v>
      </c>
      <c r="AB150" s="120">
        <v>2</v>
      </c>
      <c r="AC150" s="5"/>
      <c r="AD150" s="6"/>
      <c r="AE150" s="5"/>
      <c r="AF150" s="5"/>
      <c r="AG150" s="5"/>
      <c r="AH150" s="5"/>
      <c r="AI150" s="5"/>
      <c r="AJ150" s="5"/>
      <c r="AK150" s="5"/>
      <c r="AL150" s="5"/>
      <c r="AM150" s="5"/>
      <c r="AN150" s="5"/>
      <c r="AO150" s="5"/>
      <c r="AP150" s="5"/>
      <c r="AQ150" s="5"/>
      <c r="AR150" s="5"/>
      <c r="AS150" s="5"/>
      <c r="AT150" s="5"/>
      <c r="AU150" s="5"/>
      <c r="AV150" s="5"/>
      <c r="AW150" s="5"/>
      <c r="AX150" s="5"/>
      <c r="AY150" s="5"/>
      <c r="AZ150" s="5"/>
      <c r="BA150" s="5"/>
      <c r="BB150" s="5"/>
      <c r="BC150" s="5"/>
      <c r="BD150" s="5"/>
      <c r="BE150" s="5"/>
      <c r="BF150" s="5"/>
    </row>
    <row r="151" spans="1:58" x14ac:dyDescent="0.25">
      <c r="A151" s="5" t="str">
        <f t="shared" si="7"/>
        <v>Market risk capital requirements of total capital requirements201006</v>
      </c>
      <c r="B151" s="116">
        <v>201006</v>
      </c>
      <c r="C151" s="116">
        <v>8</v>
      </c>
      <c r="D151" s="116" t="s">
        <v>70</v>
      </c>
      <c r="E151" s="116">
        <v>6.7259799999999995E-4</v>
      </c>
      <c r="F151" s="116">
        <v>1.9714056099999999E-2</v>
      </c>
      <c r="G151" s="116">
        <v>3.4099393800000002E-2</v>
      </c>
      <c r="H151" s="116">
        <v>4.2111998499999997E-2</v>
      </c>
      <c r="I151" s="116">
        <v>5.1510412999999998E-2</v>
      </c>
      <c r="J151" s="116">
        <v>5.62498492E-2</v>
      </c>
      <c r="K151" s="116">
        <v>0.1066902721</v>
      </c>
      <c r="L151" s="117">
        <v>42582703891</v>
      </c>
      <c r="M151" s="117">
        <v>826681469541</v>
      </c>
      <c r="N151" s="116">
        <v>3.4932397800000001E-2</v>
      </c>
      <c r="O151" s="116">
        <v>3.3900251700000002E-2</v>
      </c>
      <c r="P151" s="116">
        <v>50</v>
      </c>
      <c r="Q151" s="5"/>
      <c r="R151" s="5"/>
      <c r="S151" s="6"/>
      <c r="T151" s="6"/>
      <c r="U151" s="5"/>
      <c r="V151" s="5" t="str">
        <f t="shared" si="6"/>
        <v>Impairments on financial assets to total operating income3</v>
      </c>
      <c r="W151" s="120">
        <v>201412</v>
      </c>
      <c r="X151" s="120">
        <v>21</v>
      </c>
      <c r="Y151" s="120" t="s">
        <v>24</v>
      </c>
      <c r="Z151" s="121">
        <v>9</v>
      </c>
      <c r="AA151" s="120">
        <v>0.5433783499</v>
      </c>
      <c r="AB151" s="120">
        <v>3</v>
      </c>
      <c r="AC151" s="5"/>
      <c r="AD151" s="6"/>
      <c r="AE151" s="5"/>
      <c r="AF151" s="5"/>
      <c r="AG151" s="5"/>
      <c r="AH151" s="5"/>
      <c r="AI151" s="5"/>
      <c r="AJ151" s="5"/>
      <c r="AK151" s="5"/>
      <c r="AL151" s="5"/>
      <c r="AM151" s="5"/>
      <c r="AN151" s="5"/>
      <c r="AO151" s="5"/>
      <c r="AP151" s="5"/>
      <c r="AQ151" s="5"/>
      <c r="AR151" s="5"/>
      <c r="AS151" s="5"/>
      <c r="AT151" s="5"/>
      <c r="AU151" s="5"/>
      <c r="AV151" s="5"/>
      <c r="AW151" s="5"/>
      <c r="AX151" s="5"/>
      <c r="AY151" s="5"/>
      <c r="AZ151" s="5"/>
      <c r="BA151" s="5"/>
      <c r="BB151" s="5"/>
      <c r="BC151" s="5"/>
      <c r="BD151" s="5"/>
      <c r="BE151" s="5"/>
      <c r="BF151" s="5"/>
    </row>
    <row r="152" spans="1:58" x14ac:dyDescent="0.25">
      <c r="A152" s="5" t="str">
        <f t="shared" si="7"/>
        <v>Market risk capital requirements of total capital requirements201009</v>
      </c>
      <c r="B152" s="116">
        <v>201009</v>
      </c>
      <c r="C152" s="116">
        <v>8</v>
      </c>
      <c r="D152" s="116" t="s">
        <v>70</v>
      </c>
      <c r="E152" s="116">
        <v>8.8244949999999995E-4</v>
      </c>
      <c r="F152" s="116">
        <v>1.7018753899999999E-2</v>
      </c>
      <c r="G152" s="116">
        <v>3.5792357699999999E-2</v>
      </c>
      <c r="H152" s="116">
        <v>4.2287137699999998E-2</v>
      </c>
      <c r="I152" s="116">
        <v>5.2217682299999998E-2</v>
      </c>
      <c r="J152" s="116">
        <v>5.3539878899999997E-2</v>
      </c>
      <c r="K152" s="116">
        <v>0.1141053897</v>
      </c>
      <c r="L152" s="117">
        <v>42223772536</v>
      </c>
      <c r="M152" s="117">
        <v>808610621526</v>
      </c>
      <c r="N152" s="116">
        <v>3.8204981700000001E-2</v>
      </c>
      <c r="O152" s="116">
        <v>3.5792357699999999E-2</v>
      </c>
      <c r="P152" s="116">
        <v>51</v>
      </c>
      <c r="Q152" s="5"/>
      <c r="R152" s="5"/>
      <c r="S152" s="6"/>
      <c r="T152" s="6"/>
      <c r="U152" s="5"/>
      <c r="V152" s="5" t="str">
        <f t="shared" si="6"/>
        <v>Impairments on financial assets to total operating income4</v>
      </c>
      <c r="W152" s="120">
        <v>201412</v>
      </c>
      <c r="X152" s="120">
        <v>21</v>
      </c>
      <c r="Y152" s="120" t="s">
        <v>24</v>
      </c>
      <c r="Z152" s="121">
        <v>13</v>
      </c>
      <c r="AA152" s="120">
        <v>0.47798778990000002</v>
      </c>
      <c r="AB152" s="120">
        <v>4</v>
      </c>
      <c r="AC152" s="5"/>
      <c r="AD152" s="6"/>
      <c r="AE152" s="5"/>
      <c r="AF152" s="5"/>
      <c r="AG152" s="5"/>
      <c r="AH152" s="5"/>
      <c r="AI152" s="5"/>
      <c r="AJ152" s="5"/>
      <c r="AK152" s="5"/>
      <c r="AL152" s="5"/>
      <c r="AM152" s="5"/>
      <c r="AN152" s="5"/>
      <c r="AO152" s="5"/>
      <c r="AP152" s="5"/>
      <c r="AQ152" s="5"/>
      <c r="AR152" s="5"/>
      <c r="AS152" s="5"/>
      <c r="AT152" s="5"/>
      <c r="AU152" s="5"/>
      <c r="AV152" s="5"/>
      <c r="AW152" s="5"/>
      <c r="AX152" s="5"/>
      <c r="AY152" s="5"/>
      <c r="AZ152" s="5"/>
      <c r="BA152" s="5"/>
      <c r="BB152" s="5"/>
      <c r="BC152" s="5"/>
      <c r="BD152" s="5"/>
      <c r="BE152" s="5"/>
      <c r="BF152" s="5"/>
    </row>
    <row r="153" spans="1:58" x14ac:dyDescent="0.25">
      <c r="A153" s="5" t="str">
        <f t="shared" si="7"/>
        <v>Market risk capital requirements of total capital requirements201012</v>
      </c>
      <c r="B153" s="116">
        <v>201012</v>
      </c>
      <c r="C153" s="116">
        <v>8</v>
      </c>
      <c r="D153" s="116" t="s">
        <v>70</v>
      </c>
      <c r="E153" s="116">
        <v>8.2339000000000002E-4</v>
      </c>
      <c r="F153" s="116">
        <v>1.56554195E-2</v>
      </c>
      <c r="G153" s="116">
        <v>3.1545925199999998E-2</v>
      </c>
      <c r="H153" s="116">
        <v>3.9562396100000001E-2</v>
      </c>
      <c r="I153" s="116">
        <v>4.9682162699999997E-2</v>
      </c>
      <c r="J153" s="116">
        <v>5.1605585900000001E-2</v>
      </c>
      <c r="K153" s="116">
        <v>0.1025320112</v>
      </c>
      <c r="L153" s="117">
        <v>39857189695</v>
      </c>
      <c r="M153" s="117">
        <v>802243451442</v>
      </c>
      <c r="N153" s="116">
        <v>3.3304622399999997E-2</v>
      </c>
      <c r="O153" s="116">
        <v>3.0878937700000001E-2</v>
      </c>
      <c r="P153" s="116">
        <v>51</v>
      </c>
      <c r="Q153" s="5"/>
      <c r="R153" s="5"/>
      <c r="S153" s="6"/>
      <c r="T153" s="6"/>
      <c r="U153" s="5"/>
      <c r="V153" s="5" t="str">
        <f t="shared" si="6"/>
        <v>Impairments on financial assets to total operating income5</v>
      </c>
      <c r="W153" s="120">
        <v>201412</v>
      </c>
      <c r="X153" s="120">
        <v>21</v>
      </c>
      <c r="Y153" s="120" t="s">
        <v>24</v>
      </c>
      <c r="Z153" s="121">
        <v>12</v>
      </c>
      <c r="AA153" s="120">
        <v>0.36931662459999998</v>
      </c>
      <c r="AB153" s="120">
        <v>5</v>
      </c>
      <c r="AC153" s="5"/>
      <c r="AD153" s="6"/>
      <c r="AE153" s="5"/>
      <c r="AF153" s="5"/>
      <c r="AG153" s="5"/>
      <c r="AH153" s="5"/>
      <c r="AI153" s="5"/>
      <c r="AJ153" s="5"/>
      <c r="AK153" s="5"/>
      <c r="AL153" s="5"/>
      <c r="AM153" s="5"/>
      <c r="AN153" s="5"/>
      <c r="AO153" s="5"/>
      <c r="AP153" s="5"/>
      <c r="AQ153" s="5"/>
      <c r="AR153" s="5"/>
      <c r="AS153" s="5"/>
      <c r="AT153" s="5"/>
      <c r="AU153" s="5"/>
      <c r="AV153" s="5"/>
      <c r="AW153" s="5"/>
      <c r="AX153" s="5"/>
      <c r="AY153" s="5"/>
      <c r="AZ153" s="5"/>
      <c r="BA153" s="5"/>
      <c r="BB153" s="5"/>
      <c r="BC153" s="5"/>
      <c r="BD153" s="5"/>
      <c r="BE153" s="5"/>
      <c r="BF153" s="5"/>
    </row>
    <row r="154" spans="1:58" x14ac:dyDescent="0.25">
      <c r="A154" s="5" t="str">
        <f t="shared" si="7"/>
        <v>Market risk capital requirements of total capital requirements201103</v>
      </c>
      <c r="B154" s="116">
        <v>201103</v>
      </c>
      <c r="C154" s="116">
        <v>8</v>
      </c>
      <c r="D154" s="116" t="s">
        <v>70</v>
      </c>
      <c r="E154" s="116">
        <v>9.6227810000000004E-4</v>
      </c>
      <c r="F154" s="116">
        <v>1.4535054699999999E-2</v>
      </c>
      <c r="G154" s="116">
        <v>3.3338809699999999E-2</v>
      </c>
      <c r="H154" s="116">
        <v>3.9475844000000003E-2</v>
      </c>
      <c r="I154" s="116">
        <v>4.7786509499999998E-2</v>
      </c>
      <c r="J154" s="116">
        <v>5.5855182400000002E-2</v>
      </c>
      <c r="K154" s="116">
        <v>0.1072247135</v>
      </c>
      <c r="L154" s="117">
        <v>37475633878</v>
      </c>
      <c r="M154" s="117">
        <v>784230409450</v>
      </c>
      <c r="N154" s="116">
        <v>3.5944058700000003E-2</v>
      </c>
      <c r="O154" s="116">
        <v>3.1082611E-2</v>
      </c>
      <c r="P154" s="116">
        <v>51</v>
      </c>
      <c r="Q154" s="5"/>
      <c r="R154" s="5"/>
      <c r="S154" s="6"/>
      <c r="T154" s="6"/>
      <c r="U154" s="5"/>
      <c r="V154" s="5" t="str">
        <f t="shared" si="6"/>
        <v>Impairments on financial assets to total operating income6</v>
      </c>
      <c r="W154" s="120">
        <v>201412</v>
      </c>
      <c r="X154" s="120">
        <v>21</v>
      </c>
      <c r="Y154" s="120" t="s">
        <v>24</v>
      </c>
      <c r="Z154" s="121">
        <v>11</v>
      </c>
      <c r="AA154" s="120">
        <v>0.3447280144</v>
      </c>
      <c r="AB154" s="120">
        <v>6</v>
      </c>
      <c r="AC154" s="5"/>
      <c r="AD154" s="6"/>
      <c r="AE154" s="5"/>
      <c r="AF154" s="5"/>
      <c r="AG154" s="5"/>
      <c r="AH154" s="5"/>
      <c r="AI154" s="5"/>
      <c r="AJ154" s="5"/>
      <c r="AK154" s="5"/>
      <c r="AL154" s="5"/>
      <c r="AM154" s="5"/>
      <c r="AN154" s="5"/>
      <c r="AO154" s="5"/>
      <c r="AP154" s="5"/>
      <c r="AQ154" s="5"/>
      <c r="AR154" s="5"/>
      <c r="AS154" s="5"/>
      <c r="AT154" s="5"/>
      <c r="AU154" s="5"/>
      <c r="AV154" s="5"/>
      <c r="AW154" s="5"/>
      <c r="AX154" s="5"/>
      <c r="AY154" s="5"/>
      <c r="AZ154" s="5"/>
      <c r="BA154" s="5"/>
      <c r="BB154" s="5"/>
      <c r="BC154" s="5"/>
      <c r="BD154" s="5"/>
      <c r="BE154" s="5"/>
      <c r="BF154" s="5"/>
    </row>
    <row r="155" spans="1:58" x14ac:dyDescent="0.25">
      <c r="A155" s="5" t="str">
        <f t="shared" si="7"/>
        <v>Market risk capital requirements of total capital requirements201106</v>
      </c>
      <c r="B155" s="116">
        <v>201106</v>
      </c>
      <c r="C155" s="116">
        <v>8</v>
      </c>
      <c r="D155" s="116" t="s">
        <v>70</v>
      </c>
      <c r="E155" s="116">
        <v>7.2068749999999997E-4</v>
      </c>
      <c r="F155" s="116">
        <v>1.60998537E-2</v>
      </c>
      <c r="G155" s="116">
        <v>2.8570290799999998E-2</v>
      </c>
      <c r="H155" s="116">
        <v>3.8001552500000001E-2</v>
      </c>
      <c r="I155" s="116">
        <v>4.4901132500000003E-2</v>
      </c>
      <c r="J155" s="116">
        <v>4.7338198200000001E-2</v>
      </c>
      <c r="K155" s="116">
        <v>0.1208977556</v>
      </c>
      <c r="L155" s="117">
        <v>37389934070</v>
      </c>
      <c r="M155" s="117">
        <v>832716949518</v>
      </c>
      <c r="N155" s="116">
        <v>3.3909594299999998E-2</v>
      </c>
      <c r="O155" s="116">
        <v>2.8435471300000001E-2</v>
      </c>
      <c r="P155" s="116">
        <v>56</v>
      </c>
      <c r="Q155" s="5"/>
      <c r="R155" s="5"/>
      <c r="S155" s="6"/>
      <c r="T155" s="6"/>
      <c r="U155" s="5"/>
      <c r="V155" s="5" t="str">
        <f t="shared" si="6"/>
        <v>Impairments on financial assets to total operating income7</v>
      </c>
      <c r="W155" s="120">
        <v>201412</v>
      </c>
      <c r="X155" s="120">
        <v>21</v>
      </c>
      <c r="Y155" s="120" t="s">
        <v>24</v>
      </c>
      <c r="Z155" s="121">
        <v>3</v>
      </c>
      <c r="AA155" s="120">
        <v>0.2416408249</v>
      </c>
      <c r="AB155" s="120">
        <v>7</v>
      </c>
      <c r="AC155" s="5"/>
      <c r="AD155" s="6"/>
      <c r="AE155" s="5"/>
      <c r="AF155" s="5"/>
      <c r="AG155" s="5"/>
      <c r="AH155" s="5"/>
      <c r="AI155" s="5"/>
      <c r="AJ155" s="5"/>
      <c r="AK155" s="5"/>
      <c r="AL155" s="5"/>
      <c r="AM155" s="5"/>
      <c r="AN155" s="5"/>
      <c r="AO155" s="5"/>
      <c r="AP155" s="5"/>
      <c r="AQ155" s="5"/>
      <c r="AR155" s="5"/>
      <c r="AS155" s="5"/>
      <c r="AT155" s="5"/>
      <c r="AU155" s="5"/>
      <c r="AV155" s="5"/>
      <c r="AW155" s="5"/>
      <c r="AX155" s="5"/>
      <c r="AY155" s="5"/>
      <c r="AZ155" s="5"/>
      <c r="BA155" s="5"/>
      <c r="BB155" s="5"/>
      <c r="BC155" s="5"/>
      <c r="BD155" s="5"/>
      <c r="BE155" s="5"/>
      <c r="BF155" s="5"/>
    </row>
    <row r="156" spans="1:58" x14ac:dyDescent="0.25">
      <c r="A156" s="5" t="str">
        <f t="shared" si="7"/>
        <v>Market risk capital requirements of total capital requirements201109</v>
      </c>
      <c r="B156" s="116">
        <v>201109</v>
      </c>
      <c r="C156" s="116">
        <v>8</v>
      </c>
      <c r="D156" s="116" t="s">
        <v>70</v>
      </c>
      <c r="E156" s="116">
        <v>4.6686340000000001E-4</v>
      </c>
      <c r="F156" s="116">
        <v>1.5778167499999999E-2</v>
      </c>
      <c r="G156" s="116">
        <v>3.0359039000000001E-2</v>
      </c>
      <c r="H156" s="116">
        <v>3.8097063100000002E-2</v>
      </c>
      <c r="I156" s="116">
        <v>4.3908193700000001E-2</v>
      </c>
      <c r="J156" s="116">
        <v>4.94371859E-2</v>
      </c>
      <c r="K156" s="116">
        <v>0.12333202510000001</v>
      </c>
      <c r="L156" s="117">
        <v>37302428411</v>
      </c>
      <c r="M156" s="117">
        <v>849555066590</v>
      </c>
      <c r="N156" s="116">
        <v>3.0522790399999999E-2</v>
      </c>
      <c r="O156" s="116">
        <v>3.01952877E-2</v>
      </c>
      <c r="P156" s="116">
        <v>56</v>
      </c>
      <c r="Q156" s="5"/>
      <c r="R156" s="5"/>
      <c r="S156" s="6"/>
      <c r="T156" s="6"/>
      <c r="U156" s="5"/>
      <c r="V156" s="5" t="str">
        <f t="shared" si="6"/>
        <v>Impairments on financial assets to total operating income8</v>
      </c>
      <c r="W156" s="120">
        <v>201412</v>
      </c>
      <c r="X156" s="120">
        <v>21</v>
      </c>
      <c r="Y156" s="120" t="s">
        <v>24</v>
      </c>
      <c r="Z156" s="121" t="s">
        <v>38</v>
      </c>
      <c r="AA156" s="120">
        <v>0.237887871</v>
      </c>
      <c r="AB156" s="120">
        <v>8</v>
      </c>
      <c r="AC156" s="5"/>
      <c r="AD156" s="6"/>
      <c r="AE156" s="5"/>
      <c r="AF156" s="5"/>
      <c r="AG156" s="5"/>
      <c r="AH156" s="5"/>
      <c r="AI156" s="5"/>
      <c r="AJ156" s="5"/>
      <c r="AK156" s="5"/>
      <c r="AL156" s="5"/>
      <c r="AM156" s="5"/>
      <c r="AN156" s="5"/>
      <c r="AO156" s="5"/>
      <c r="AP156" s="5"/>
      <c r="AQ156" s="5"/>
      <c r="AR156" s="5"/>
      <c r="AS156" s="5"/>
      <c r="AT156" s="5"/>
      <c r="AU156" s="5"/>
      <c r="AV156" s="5"/>
      <c r="AW156" s="5"/>
      <c r="AX156" s="5"/>
      <c r="AY156" s="5"/>
      <c r="AZ156" s="5"/>
      <c r="BA156" s="5"/>
      <c r="BB156" s="5"/>
      <c r="BC156" s="5"/>
      <c r="BD156" s="5"/>
      <c r="BE156" s="5"/>
      <c r="BF156" s="5"/>
    </row>
    <row r="157" spans="1:58" x14ac:dyDescent="0.25">
      <c r="A157" s="5" t="str">
        <f t="shared" si="7"/>
        <v>Market risk capital requirements of total capital requirements201112</v>
      </c>
      <c r="B157" s="116">
        <v>201112</v>
      </c>
      <c r="C157" s="116">
        <v>8</v>
      </c>
      <c r="D157" s="116" t="s">
        <v>70</v>
      </c>
      <c r="E157" s="116">
        <v>8.9404999999999997E-4</v>
      </c>
      <c r="F157" s="116">
        <v>1.8944547799999999E-2</v>
      </c>
      <c r="G157" s="116">
        <v>4.1388523500000003E-2</v>
      </c>
      <c r="H157" s="116">
        <v>5.0669819599999999E-2</v>
      </c>
      <c r="I157" s="116">
        <v>6.6627140200000004E-2</v>
      </c>
      <c r="J157" s="116">
        <v>6.7094016300000003E-2</v>
      </c>
      <c r="K157" s="116">
        <v>0.1481142771</v>
      </c>
      <c r="L157" s="117">
        <v>57456856962</v>
      </c>
      <c r="M157" s="117">
        <v>862364148119</v>
      </c>
      <c r="N157" s="116">
        <v>6.0646787399999999E-2</v>
      </c>
      <c r="O157" s="116">
        <v>2.99445736E-2</v>
      </c>
      <c r="P157" s="116">
        <v>56</v>
      </c>
      <c r="Q157" s="5"/>
      <c r="R157" s="5"/>
      <c r="S157" s="6"/>
      <c r="T157" s="6"/>
      <c r="U157" s="5"/>
      <c r="V157" s="5" t="str">
        <f t="shared" si="6"/>
        <v>Impairments on financial assets to total operating income9</v>
      </c>
      <c r="W157" s="120">
        <v>201412</v>
      </c>
      <c r="X157" s="120">
        <v>21</v>
      </c>
      <c r="Y157" s="120" t="s">
        <v>24</v>
      </c>
      <c r="Z157" s="121">
        <v>6</v>
      </c>
      <c r="AA157" s="120">
        <v>0.1641798461</v>
      </c>
      <c r="AB157" s="120">
        <v>9</v>
      </c>
      <c r="AC157" s="5"/>
      <c r="AD157" s="6"/>
      <c r="AE157" s="5"/>
      <c r="AF157" s="5"/>
      <c r="AG157" s="5"/>
      <c r="AH157" s="5"/>
      <c r="AI157" s="5"/>
      <c r="AJ157" s="5"/>
      <c r="AK157" s="5"/>
      <c r="AL157" s="5"/>
      <c r="AM157" s="5"/>
      <c r="AN157" s="5"/>
      <c r="AO157" s="5"/>
      <c r="AP157" s="5"/>
      <c r="AQ157" s="5"/>
      <c r="AR157" s="5"/>
      <c r="AS157" s="5"/>
      <c r="AT157" s="5"/>
      <c r="AU157" s="5"/>
      <c r="AV157" s="5"/>
      <c r="AW157" s="5"/>
      <c r="AX157" s="5"/>
      <c r="AY157" s="5"/>
      <c r="AZ157" s="5"/>
      <c r="BA157" s="5"/>
      <c r="BB157" s="5"/>
      <c r="BC157" s="5"/>
      <c r="BD157" s="5"/>
      <c r="BE157" s="5"/>
      <c r="BF157" s="5"/>
    </row>
    <row r="158" spans="1:58" x14ac:dyDescent="0.25">
      <c r="A158" s="5" t="str">
        <f t="shared" si="7"/>
        <v>Market risk capital requirements of total capital requirements201203</v>
      </c>
      <c r="B158" s="116">
        <v>201203</v>
      </c>
      <c r="C158" s="116">
        <v>8</v>
      </c>
      <c r="D158" s="116" t="s">
        <v>70</v>
      </c>
      <c r="E158" s="116">
        <v>9.0651809999999996E-4</v>
      </c>
      <c r="F158" s="116">
        <v>2.0433616000000002E-2</v>
      </c>
      <c r="G158" s="116">
        <v>4.1873527700000003E-2</v>
      </c>
      <c r="H158" s="116">
        <v>5.0792643999999998E-2</v>
      </c>
      <c r="I158" s="116">
        <v>6.6218755899999995E-2</v>
      </c>
      <c r="J158" s="116">
        <v>7.2343627800000004E-2</v>
      </c>
      <c r="K158" s="116">
        <v>0.14068241109999999</v>
      </c>
      <c r="L158" s="117">
        <v>55361676238</v>
      </c>
      <c r="M158" s="117">
        <v>836042228058</v>
      </c>
      <c r="N158" s="116">
        <v>5.3451095900000002E-2</v>
      </c>
      <c r="O158" s="116">
        <v>3.61516895E-2</v>
      </c>
      <c r="P158" s="116">
        <v>56</v>
      </c>
      <c r="Q158" s="5"/>
      <c r="R158" s="5"/>
      <c r="S158" s="6"/>
      <c r="T158" s="6"/>
      <c r="U158" s="5"/>
      <c r="V158" s="5" t="str">
        <f t="shared" si="6"/>
        <v>Impairments on financial assets to total operating income10</v>
      </c>
      <c r="W158" s="120">
        <v>201412</v>
      </c>
      <c r="X158" s="120">
        <v>21</v>
      </c>
      <c r="Y158" s="120" t="s">
        <v>24</v>
      </c>
      <c r="Z158" s="121">
        <v>7</v>
      </c>
      <c r="AA158" s="120">
        <v>0.14644757720000001</v>
      </c>
      <c r="AB158" s="120">
        <v>10</v>
      </c>
      <c r="AC158" s="5"/>
      <c r="AD158" s="6"/>
      <c r="AE158" s="5"/>
      <c r="AF158" s="5"/>
      <c r="AG158" s="5"/>
      <c r="AH158" s="5"/>
      <c r="AI158" s="5"/>
      <c r="AJ158" s="5"/>
      <c r="AK158" s="5"/>
      <c r="AL158" s="5"/>
      <c r="AM158" s="5"/>
      <c r="AN158" s="5"/>
      <c r="AO158" s="5"/>
      <c r="AP158" s="5"/>
      <c r="AQ158" s="5"/>
      <c r="AR158" s="5"/>
      <c r="AS158" s="5"/>
      <c r="AT158" s="5"/>
      <c r="AU158" s="5"/>
      <c r="AV158" s="5"/>
      <c r="AW158" s="5"/>
      <c r="AX158" s="5"/>
      <c r="AY158" s="5"/>
      <c r="AZ158" s="5"/>
      <c r="BA158" s="5"/>
      <c r="BB158" s="5"/>
      <c r="BC158" s="5"/>
      <c r="BD158" s="5"/>
      <c r="BE158" s="5"/>
      <c r="BF158" s="5"/>
    </row>
    <row r="159" spans="1:58" x14ac:dyDescent="0.25">
      <c r="A159" s="5" t="str">
        <f t="shared" si="7"/>
        <v>Market risk capital requirements of total capital requirements201206</v>
      </c>
      <c r="B159" s="116">
        <v>201206</v>
      </c>
      <c r="C159" s="116">
        <v>8</v>
      </c>
      <c r="D159" s="116" t="s">
        <v>70</v>
      </c>
      <c r="E159" s="116">
        <v>7.7917399999999999E-4</v>
      </c>
      <c r="F159" s="116">
        <v>1.9489801399999999E-2</v>
      </c>
      <c r="G159" s="116">
        <v>4.0032105399999997E-2</v>
      </c>
      <c r="H159" s="116">
        <v>4.84082225E-2</v>
      </c>
      <c r="I159" s="116">
        <v>6.1812987999999999E-2</v>
      </c>
      <c r="J159" s="116">
        <v>6.5591607999999996E-2</v>
      </c>
      <c r="K159" s="116">
        <v>0.12514833880000001</v>
      </c>
      <c r="L159" s="117">
        <v>51564375773</v>
      </c>
      <c r="M159" s="117">
        <v>834199695301</v>
      </c>
      <c r="N159" s="116">
        <v>5.2828037500000001E-2</v>
      </c>
      <c r="O159" s="116">
        <v>3.0599846399999998E-2</v>
      </c>
      <c r="P159" s="116">
        <v>56</v>
      </c>
      <c r="Q159" s="5"/>
      <c r="R159" s="5"/>
      <c r="S159" s="6"/>
      <c r="T159" s="6"/>
      <c r="U159" s="5"/>
      <c r="V159" s="5" t="str">
        <f t="shared" si="6"/>
        <v>Impairments on financial assets to total operating income11</v>
      </c>
      <c r="W159" s="120">
        <v>201412</v>
      </c>
      <c r="X159" s="120">
        <v>21</v>
      </c>
      <c r="Y159" s="120" t="s">
        <v>24</v>
      </c>
      <c r="Z159" s="121" t="s">
        <v>25</v>
      </c>
      <c r="AA159" s="120">
        <v>9.4119921999999995E-2</v>
      </c>
      <c r="AB159" s="120">
        <v>11</v>
      </c>
      <c r="AC159" s="5"/>
      <c r="AD159" s="6"/>
      <c r="AE159" s="5"/>
      <c r="AF159" s="5"/>
      <c r="AG159" s="5"/>
      <c r="AH159" s="5"/>
      <c r="AI159" s="5"/>
      <c r="AJ159" s="5"/>
      <c r="AK159" s="5"/>
      <c r="AL159" s="5"/>
      <c r="AM159" s="5"/>
      <c r="AN159" s="5"/>
      <c r="AO159" s="5"/>
      <c r="AP159" s="5"/>
      <c r="AQ159" s="5"/>
      <c r="AR159" s="5"/>
      <c r="AS159" s="5"/>
      <c r="AT159" s="5"/>
      <c r="AU159" s="5"/>
      <c r="AV159" s="5"/>
      <c r="AW159" s="5"/>
      <c r="AX159" s="5"/>
      <c r="AY159" s="5"/>
      <c r="AZ159" s="5"/>
      <c r="BA159" s="5"/>
      <c r="BB159" s="5"/>
      <c r="BC159" s="5"/>
      <c r="BD159" s="5"/>
      <c r="BE159" s="5"/>
      <c r="BF159" s="5"/>
    </row>
    <row r="160" spans="1:58" x14ac:dyDescent="0.25">
      <c r="A160" s="5" t="str">
        <f t="shared" si="7"/>
        <v>Market risk capital requirements of total capital requirements201209</v>
      </c>
      <c r="B160" s="116">
        <v>201209</v>
      </c>
      <c r="C160" s="116">
        <v>8</v>
      </c>
      <c r="D160" s="116" t="s">
        <v>70</v>
      </c>
      <c r="E160" s="116">
        <v>8.556576E-4</v>
      </c>
      <c r="F160" s="116">
        <v>1.88379464E-2</v>
      </c>
      <c r="G160" s="116">
        <v>3.9110309199999999E-2</v>
      </c>
      <c r="H160" s="116">
        <v>4.6221786399999999E-2</v>
      </c>
      <c r="I160" s="116">
        <v>5.8999028199999998E-2</v>
      </c>
      <c r="J160" s="116">
        <v>6.1454418300000001E-2</v>
      </c>
      <c r="K160" s="116">
        <v>0.11023080439999999</v>
      </c>
      <c r="L160" s="117">
        <v>48835987381</v>
      </c>
      <c r="M160" s="117">
        <v>827742233603</v>
      </c>
      <c r="N160" s="116">
        <v>5.2383617700000003E-2</v>
      </c>
      <c r="O160" s="116">
        <v>2.95134573E-2</v>
      </c>
      <c r="P160" s="116">
        <v>56</v>
      </c>
      <c r="Q160" s="5"/>
      <c r="R160" s="5"/>
      <c r="S160" s="6"/>
      <c r="T160" s="6"/>
      <c r="U160" s="5"/>
      <c r="V160" s="5" t="str">
        <f t="shared" si="6"/>
        <v>Impairments on financial assets to total operating income12</v>
      </c>
      <c r="W160" s="120">
        <v>201412</v>
      </c>
      <c r="X160" s="120">
        <v>21</v>
      </c>
      <c r="Y160" s="120" t="s">
        <v>24</v>
      </c>
      <c r="Z160" s="121">
        <v>10</v>
      </c>
      <c r="AA160" s="120">
        <v>8.9084616000000005E-2</v>
      </c>
      <c r="AB160" s="120">
        <v>12</v>
      </c>
      <c r="AC160" s="5"/>
      <c r="AD160" s="6"/>
      <c r="AE160" s="5"/>
      <c r="AF160" s="5"/>
      <c r="AG160" s="5"/>
      <c r="AH160" s="5"/>
      <c r="AI160" s="5"/>
      <c r="AJ160" s="5"/>
      <c r="AK160" s="5"/>
      <c r="AL160" s="5"/>
      <c r="AM160" s="5"/>
      <c r="AN160" s="5"/>
      <c r="AO160" s="5"/>
      <c r="AP160" s="5"/>
      <c r="AQ160" s="5"/>
      <c r="AR160" s="5"/>
      <c r="AS160" s="5"/>
      <c r="AT160" s="5"/>
      <c r="AU160" s="5"/>
      <c r="AV160" s="5"/>
      <c r="AW160" s="5"/>
      <c r="AX160" s="5"/>
      <c r="AY160" s="5"/>
      <c r="AZ160" s="5"/>
      <c r="BA160" s="5"/>
      <c r="BB160" s="5"/>
      <c r="BC160" s="5"/>
      <c r="BD160" s="5"/>
      <c r="BE160" s="5"/>
      <c r="BF160" s="5"/>
    </row>
    <row r="161" spans="1:58" x14ac:dyDescent="0.25">
      <c r="A161" s="5" t="str">
        <f t="shared" si="7"/>
        <v>Market risk capital requirements of total capital requirements201212</v>
      </c>
      <c r="B161" s="116">
        <v>201212</v>
      </c>
      <c r="C161" s="116">
        <v>8</v>
      </c>
      <c r="D161" s="116" t="s">
        <v>70</v>
      </c>
      <c r="E161" s="116">
        <v>1.3309506E-3</v>
      </c>
      <c r="F161" s="116">
        <v>1.94283393E-2</v>
      </c>
      <c r="G161" s="116">
        <v>3.8625979400000003E-2</v>
      </c>
      <c r="H161" s="116">
        <v>4.4938259899999999E-2</v>
      </c>
      <c r="I161" s="116">
        <v>5.7031475700000001E-2</v>
      </c>
      <c r="J161" s="116">
        <v>6.4379807499999997E-2</v>
      </c>
      <c r="K161" s="116">
        <v>0.1002056673</v>
      </c>
      <c r="L161" s="117">
        <v>45904255916</v>
      </c>
      <c r="M161" s="117">
        <v>804893357333</v>
      </c>
      <c r="N161" s="116">
        <v>4.7717055699999997E-2</v>
      </c>
      <c r="O161" s="116">
        <v>2.8011733399999999E-2</v>
      </c>
      <c r="P161" s="116">
        <v>56</v>
      </c>
      <c r="Q161" s="5"/>
      <c r="R161" s="5"/>
      <c r="S161" s="6"/>
      <c r="T161" s="6"/>
      <c r="U161" s="5"/>
      <c r="V161" s="5" t="str">
        <f t="shared" si="6"/>
        <v>Impairments on financial assets to total operating income13</v>
      </c>
      <c r="W161" s="120">
        <v>201412</v>
      </c>
      <c r="X161" s="120">
        <v>21</v>
      </c>
      <c r="Y161" s="120" t="s">
        <v>24</v>
      </c>
      <c r="Z161" s="121">
        <v>5</v>
      </c>
      <c r="AA161" s="120">
        <v>8.6597714399999998E-2</v>
      </c>
      <c r="AB161" s="120">
        <v>13</v>
      </c>
      <c r="AC161" s="5"/>
      <c r="AD161" s="6"/>
      <c r="AE161" s="5"/>
      <c r="AF161" s="5"/>
      <c r="AG161" s="5"/>
      <c r="AH161" s="5"/>
      <c r="AI161" s="5"/>
      <c r="AJ161" s="5"/>
      <c r="AK161" s="5"/>
      <c r="AL161" s="5"/>
      <c r="AM161" s="5"/>
      <c r="AN161" s="5"/>
      <c r="AO161" s="5"/>
      <c r="AP161" s="5"/>
      <c r="AQ161" s="5"/>
      <c r="AR161" s="5"/>
      <c r="AS161" s="5"/>
      <c r="AT161" s="5"/>
      <c r="AU161" s="5"/>
      <c r="AV161" s="5"/>
      <c r="AW161" s="5"/>
      <c r="AX161" s="5"/>
      <c r="AY161" s="5"/>
      <c r="AZ161" s="5"/>
      <c r="BA161" s="5"/>
      <c r="BB161" s="5"/>
      <c r="BC161" s="5"/>
      <c r="BD161" s="5"/>
      <c r="BE161" s="5"/>
      <c r="BF161" s="5"/>
    </row>
    <row r="162" spans="1:58" x14ac:dyDescent="0.25">
      <c r="A162" s="5" t="str">
        <f t="shared" si="7"/>
        <v>Market risk capital requirements of total capital requirements201303</v>
      </c>
      <c r="B162" s="116">
        <v>201303</v>
      </c>
      <c r="C162" s="116">
        <v>8</v>
      </c>
      <c r="D162" s="116" t="s">
        <v>70</v>
      </c>
      <c r="E162" s="116">
        <v>5.0832884999999998E-3</v>
      </c>
      <c r="F162" s="116">
        <v>2.0549158200000001E-2</v>
      </c>
      <c r="G162" s="116">
        <v>4.10625981E-2</v>
      </c>
      <c r="H162" s="116">
        <v>4.65436376E-2</v>
      </c>
      <c r="I162" s="116">
        <v>5.7646304900000001E-2</v>
      </c>
      <c r="J162" s="116">
        <v>6.5456538699999997E-2</v>
      </c>
      <c r="K162" s="116">
        <v>0.1069746065</v>
      </c>
      <c r="L162" s="117">
        <v>46499242456</v>
      </c>
      <c r="M162" s="117">
        <v>806630061171</v>
      </c>
      <c r="N162" s="116">
        <v>4.8473727100000003E-2</v>
      </c>
      <c r="O162" s="116">
        <v>3.267635E-2</v>
      </c>
      <c r="P162" s="116">
        <v>55</v>
      </c>
      <c r="Q162" s="5"/>
      <c r="R162" s="5"/>
      <c r="S162" s="6"/>
      <c r="T162" s="6"/>
      <c r="U162" s="5"/>
      <c r="V162" s="5" t="str">
        <f t="shared" si="6"/>
        <v>Impairments on financial assets to total operating income14</v>
      </c>
      <c r="W162" s="120">
        <v>201412</v>
      </c>
      <c r="X162" s="120">
        <v>21</v>
      </c>
      <c r="Y162" s="120" t="s">
        <v>24</v>
      </c>
      <c r="Z162" s="121" t="s">
        <v>23</v>
      </c>
      <c r="AA162" s="120">
        <v>8.1188622000000002E-2</v>
      </c>
      <c r="AB162" s="120">
        <v>14</v>
      </c>
      <c r="AC162" s="5"/>
      <c r="AD162" s="6"/>
      <c r="AE162" s="5"/>
      <c r="AF162" s="5"/>
      <c r="AG162" s="5"/>
      <c r="AH162" s="5"/>
      <c r="AI162" s="5"/>
      <c r="AJ162" s="5"/>
      <c r="AK162" s="5"/>
      <c r="AL162" s="5"/>
      <c r="AM162" s="5"/>
      <c r="AN162" s="5"/>
      <c r="AO162" s="5"/>
      <c r="AP162" s="5"/>
      <c r="AQ162" s="5"/>
      <c r="AR162" s="5"/>
      <c r="AS162" s="5"/>
      <c r="AT162" s="5"/>
      <c r="AU162" s="5"/>
      <c r="AV162" s="5"/>
      <c r="AW162" s="5"/>
      <c r="AX162" s="5"/>
      <c r="AY162" s="5"/>
      <c r="AZ162" s="5"/>
      <c r="BA162" s="5"/>
      <c r="BB162" s="5"/>
      <c r="BC162" s="5"/>
      <c r="BD162" s="5"/>
      <c r="BE162" s="5"/>
      <c r="BF162" s="5"/>
    </row>
    <row r="163" spans="1:58" x14ac:dyDescent="0.25">
      <c r="A163" s="5" t="str">
        <f t="shared" si="7"/>
        <v>Market risk capital requirements of total capital requirements201306</v>
      </c>
      <c r="B163" s="116">
        <v>201306</v>
      </c>
      <c r="C163" s="116">
        <v>8</v>
      </c>
      <c r="D163" s="116" t="s">
        <v>70</v>
      </c>
      <c r="E163" s="116">
        <v>4.9397288999999999E-3</v>
      </c>
      <c r="F163" s="116">
        <v>2.0598195400000002E-2</v>
      </c>
      <c r="G163" s="116">
        <v>4.0350674199999999E-2</v>
      </c>
      <c r="H163" s="116">
        <v>4.6112828199999997E-2</v>
      </c>
      <c r="I163" s="116">
        <v>5.8624841400000002E-2</v>
      </c>
      <c r="J163" s="116">
        <v>6.5194195499999996E-2</v>
      </c>
      <c r="K163" s="116">
        <v>0.1036540696</v>
      </c>
      <c r="L163" s="117">
        <v>46167514131</v>
      </c>
      <c r="M163" s="117">
        <v>787507702263</v>
      </c>
      <c r="N163" s="116">
        <v>5.1603753000000002E-2</v>
      </c>
      <c r="O163" s="116">
        <v>3.4138662200000003E-2</v>
      </c>
      <c r="P163" s="116">
        <v>55</v>
      </c>
      <c r="Q163" s="5"/>
      <c r="R163" s="5"/>
      <c r="S163" s="6"/>
      <c r="T163" s="6"/>
      <c r="U163" s="5"/>
      <c r="V163" s="5" t="str">
        <f t="shared" si="6"/>
        <v>Impairments on financial assets to total operating income15</v>
      </c>
      <c r="W163" s="120">
        <v>201412</v>
      </c>
      <c r="X163" s="120">
        <v>21</v>
      </c>
      <c r="Y163" s="120" t="s">
        <v>24</v>
      </c>
      <c r="Z163" s="121" t="s">
        <v>17</v>
      </c>
      <c r="AA163" s="120">
        <v>7.3550618299999995E-2</v>
      </c>
      <c r="AB163" s="120">
        <v>15</v>
      </c>
      <c r="AC163" s="5"/>
      <c r="AD163" s="6"/>
      <c r="AE163" s="5"/>
      <c r="AF163" s="5"/>
      <c r="AG163" s="5"/>
      <c r="AH163" s="5"/>
      <c r="AI163" s="5"/>
      <c r="AJ163" s="5"/>
      <c r="AK163" s="5"/>
      <c r="AL163" s="5"/>
      <c r="AM163" s="5"/>
      <c r="AN163" s="5"/>
      <c r="AO163" s="5"/>
      <c r="AP163" s="5"/>
      <c r="AQ163" s="5"/>
      <c r="AR163" s="5"/>
      <c r="AS163" s="5"/>
      <c r="AT163" s="5"/>
      <c r="AU163" s="5"/>
      <c r="AV163" s="5"/>
      <c r="AW163" s="5"/>
      <c r="AX163" s="5"/>
      <c r="AY163" s="5"/>
      <c r="AZ163" s="5"/>
      <c r="BA163" s="5"/>
      <c r="BB163" s="5"/>
      <c r="BC163" s="5"/>
      <c r="BD163" s="5"/>
      <c r="BE163" s="5"/>
      <c r="BF163" s="5"/>
    </row>
    <row r="164" spans="1:58" x14ac:dyDescent="0.25">
      <c r="A164" s="5" t="str">
        <f t="shared" si="7"/>
        <v>Market risk capital requirements of total capital requirements201309</v>
      </c>
      <c r="B164" s="116">
        <v>201309</v>
      </c>
      <c r="C164" s="116">
        <v>8</v>
      </c>
      <c r="D164" s="116" t="s">
        <v>70</v>
      </c>
      <c r="E164" s="116">
        <v>3.5025516999999998E-3</v>
      </c>
      <c r="F164" s="116">
        <v>2.0753993299999999E-2</v>
      </c>
      <c r="G164" s="116">
        <v>3.5747332899999998E-2</v>
      </c>
      <c r="H164" s="116">
        <v>4.12787903E-2</v>
      </c>
      <c r="I164" s="116">
        <v>5.3347440400000001E-2</v>
      </c>
      <c r="J164" s="116">
        <v>5.6841036999999997E-2</v>
      </c>
      <c r="K164" s="116">
        <v>0.1</v>
      </c>
      <c r="L164" s="117">
        <v>41103305345</v>
      </c>
      <c r="M164" s="117">
        <v>770483176581</v>
      </c>
      <c r="N164" s="116">
        <v>4.3496667699999998E-2</v>
      </c>
      <c r="O164" s="116">
        <v>2.9894471400000001E-2</v>
      </c>
      <c r="P164" s="116">
        <v>55</v>
      </c>
      <c r="Q164" s="5"/>
      <c r="R164" s="5"/>
      <c r="S164" s="6"/>
      <c r="T164" s="6"/>
      <c r="U164" s="5"/>
      <c r="V164" s="5" t="str">
        <f t="shared" si="6"/>
        <v>Impairments on financial assets to total operating income16</v>
      </c>
      <c r="W164" s="120">
        <v>201412</v>
      </c>
      <c r="X164" s="120">
        <v>21</v>
      </c>
      <c r="Y164" s="120" t="s">
        <v>24</v>
      </c>
      <c r="Z164" s="121">
        <v>2</v>
      </c>
      <c r="AA164" s="120">
        <v>7.1433960599999999E-2</v>
      </c>
      <c r="AB164" s="120">
        <v>16</v>
      </c>
      <c r="AC164" s="5"/>
      <c r="AD164" s="6"/>
      <c r="AE164" s="5"/>
      <c r="AF164" s="5"/>
      <c r="AG164" s="5"/>
      <c r="AH164" s="5"/>
      <c r="AI164" s="5"/>
      <c r="AJ164" s="5"/>
      <c r="AK164" s="5"/>
      <c r="AL164" s="5"/>
      <c r="AM164" s="5"/>
      <c r="AN164" s="5"/>
      <c r="AO164" s="5"/>
      <c r="AP164" s="5"/>
      <c r="AQ164" s="5"/>
      <c r="AR164" s="5"/>
      <c r="AS164" s="5"/>
      <c r="AT164" s="5"/>
      <c r="AU164" s="5"/>
      <c r="AV164" s="5"/>
      <c r="AW164" s="5"/>
      <c r="AX164" s="5"/>
      <c r="AY164" s="5"/>
      <c r="AZ164" s="5"/>
      <c r="BA164" s="5"/>
      <c r="BB164" s="5"/>
      <c r="BC164" s="5"/>
      <c r="BD164" s="5"/>
      <c r="BE164" s="5"/>
      <c r="BF164" s="5"/>
    </row>
    <row r="165" spans="1:58" x14ac:dyDescent="0.25">
      <c r="A165" s="5" t="str">
        <f t="shared" si="7"/>
        <v>Market risk capital requirements of total capital requirements201312</v>
      </c>
      <c r="B165" s="116">
        <v>201312</v>
      </c>
      <c r="C165" s="116">
        <v>8</v>
      </c>
      <c r="D165" s="116" t="s">
        <v>70</v>
      </c>
      <c r="E165" s="116">
        <v>1.0153264999999999E-3</v>
      </c>
      <c r="F165" s="116">
        <v>2.0941942099999999E-2</v>
      </c>
      <c r="G165" s="116">
        <v>3.1494056399999998E-2</v>
      </c>
      <c r="H165" s="116">
        <v>4.16498535E-2</v>
      </c>
      <c r="I165" s="116">
        <v>5.3478594099999999E-2</v>
      </c>
      <c r="J165" s="116">
        <v>6.1696055999999999E-2</v>
      </c>
      <c r="K165" s="116">
        <v>0.1075676382</v>
      </c>
      <c r="L165" s="117">
        <v>40283314263</v>
      </c>
      <c r="M165" s="117">
        <v>753260532318</v>
      </c>
      <c r="N165" s="116">
        <v>4.5517150899999997E-2</v>
      </c>
      <c r="O165" s="116">
        <v>2.8989151800000001E-2</v>
      </c>
      <c r="P165" s="116">
        <v>55</v>
      </c>
      <c r="Q165" s="5"/>
      <c r="R165" s="5"/>
      <c r="S165" s="6"/>
      <c r="T165" s="6"/>
      <c r="U165" s="5"/>
      <c r="V165" s="5" t="str">
        <f t="shared" si="6"/>
        <v>Impairments on financial assets to total operating income17</v>
      </c>
      <c r="W165" s="120">
        <v>201412</v>
      </c>
      <c r="X165" s="120">
        <v>21</v>
      </c>
      <c r="Y165" s="120" t="s">
        <v>24</v>
      </c>
      <c r="Z165" s="121">
        <v>1</v>
      </c>
      <c r="AA165" s="120">
        <v>5.2109915100000001E-2</v>
      </c>
      <c r="AB165" s="120">
        <v>17</v>
      </c>
      <c r="AC165" s="5"/>
      <c r="AD165" s="6"/>
      <c r="AE165" s="5"/>
      <c r="AF165" s="5"/>
      <c r="AG165" s="5"/>
      <c r="AH165" s="5"/>
      <c r="AI165" s="5"/>
      <c r="AJ165" s="5"/>
      <c r="AK165" s="5"/>
      <c r="AL165" s="5"/>
      <c r="AM165" s="5"/>
      <c r="AN165" s="5"/>
      <c r="AO165" s="5"/>
      <c r="AP165" s="5"/>
      <c r="AQ165" s="5"/>
      <c r="AR165" s="5"/>
      <c r="AS165" s="5"/>
      <c r="AT165" s="5"/>
      <c r="AU165" s="5"/>
      <c r="AV165" s="5"/>
      <c r="AW165" s="5"/>
      <c r="AX165" s="5"/>
      <c r="AY165" s="5"/>
      <c r="AZ165" s="5"/>
      <c r="BA165" s="5"/>
      <c r="BB165" s="5"/>
      <c r="BC165" s="5"/>
      <c r="BD165" s="5"/>
      <c r="BE165" s="5"/>
      <c r="BF165" s="5"/>
    </row>
    <row r="166" spans="1:58" x14ac:dyDescent="0.25">
      <c r="A166" s="5" t="str">
        <f t="shared" si="7"/>
        <v>Market risk capital requirements of total capital requirements201403</v>
      </c>
      <c r="B166" s="116">
        <v>201403</v>
      </c>
      <c r="C166" s="116">
        <v>8</v>
      </c>
      <c r="D166" s="116" t="s">
        <v>70</v>
      </c>
      <c r="E166" s="116">
        <v>2.5716420999999999E-3</v>
      </c>
      <c r="F166" s="116">
        <v>2.0761979600000001E-2</v>
      </c>
      <c r="G166" s="116">
        <v>3.2525403299999998E-2</v>
      </c>
      <c r="H166" s="116">
        <v>4.3160393499999998E-2</v>
      </c>
      <c r="I166" s="116">
        <v>5.8400732599999998E-2</v>
      </c>
      <c r="J166" s="116">
        <v>5.4512229500000002E-2</v>
      </c>
      <c r="K166" s="116">
        <v>0.1149480734</v>
      </c>
      <c r="L166" s="117">
        <v>45991474414</v>
      </c>
      <c r="M166" s="117">
        <v>787515367187</v>
      </c>
      <c r="N166" s="116">
        <v>5.2404277200000002E-2</v>
      </c>
      <c r="O166" s="116">
        <v>2.65287622E-2</v>
      </c>
      <c r="P166" s="116">
        <v>55</v>
      </c>
      <c r="Q166" s="5"/>
      <c r="R166" s="5"/>
      <c r="S166" s="6"/>
      <c r="T166" s="6"/>
      <c r="U166" s="5"/>
      <c r="V166" s="5" t="str">
        <f t="shared" si="6"/>
        <v>Impairments on financial assets to total operating income18</v>
      </c>
      <c r="W166" s="120">
        <v>201412</v>
      </c>
      <c r="X166" s="120">
        <v>21</v>
      </c>
      <c r="Y166" s="120" t="s">
        <v>24</v>
      </c>
      <c r="Z166" s="121">
        <v>4</v>
      </c>
      <c r="AA166" s="120">
        <v>4.5497973800000001E-2</v>
      </c>
      <c r="AB166" s="120">
        <v>18</v>
      </c>
      <c r="AC166" s="5"/>
      <c r="AD166" s="6"/>
      <c r="AE166" s="5"/>
      <c r="AF166" s="5"/>
      <c r="AG166" s="5"/>
      <c r="AH166" s="5"/>
      <c r="AI166" s="5"/>
      <c r="AJ166" s="5"/>
      <c r="AK166" s="5"/>
      <c r="AL166" s="5"/>
      <c r="AM166" s="5"/>
      <c r="AN166" s="5"/>
      <c r="AO166" s="5"/>
      <c r="AP166" s="5"/>
      <c r="AQ166" s="5"/>
      <c r="AR166" s="5"/>
      <c r="AS166" s="5"/>
      <c r="AT166" s="5"/>
      <c r="AU166" s="5"/>
      <c r="AV166" s="5"/>
      <c r="AW166" s="5"/>
      <c r="AX166" s="5"/>
      <c r="AY166" s="5"/>
      <c r="AZ166" s="5"/>
      <c r="BA166" s="5"/>
      <c r="BB166" s="5"/>
      <c r="BC166" s="5"/>
      <c r="BD166" s="5"/>
      <c r="BE166" s="5"/>
      <c r="BF166" s="5"/>
    </row>
    <row r="167" spans="1:58" x14ac:dyDescent="0.25">
      <c r="A167" s="5" t="str">
        <f t="shared" si="7"/>
        <v>Market risk capital requirements of total capital requirements201406</v>
      </c>
      <c r="B167" s="116">
        <v>201406</v>
      </c>
      <c r="C167" s="116">
        <v>8</v>
      </c>
      <c r="D167" s="116" t="s">
        <v>70</v>
      </c>
      <c r="E167" s="116">
        <v>7.4954850000000001E-4</v>
      </c>
      <c r="F167" s="116">
        <v>1.9581273199999999E-2</v>
      </c>
      <c r="G167" s="116">
        <v>3.17017879E-2</v>
      </c>
      <c r="H167" s="116">
        <v>4.2469028499999999E-2</v>
      </c>
      <c r="I167" s="116">
        <v>5.6507064500000002E-2</v>
      </c>
      <c r="J167" s="116">
        <v>5.7376653100000001E-2</v>
      </c>
      <c r="K167" s="116">
        <v>0.1033377632</v>
      </c>
      <c r="L167" s="117">
        <v>44133899875</v>
      </c>
      <c r="M167" s="117">
        <v>781033313928</v>
      </c>
      <c r="N167" s="116">
        <v>4.5017276000000002E-2</v>
      </c>
      <c r="O167" s="116">
        <v>2.7741372E-2</v>
      </c>
      <c r="P167" s="116">
        <v>55</v>
      </c>
      <c r="Q167" s="5"/>
      <c r="R167" s="5"/>
      <c r="S167" s="6"/>
      <c r="T167" s="6"/>
      <c r="U167" s="5"/>
      <c r="V167" s="5" t="str">
        <f t="shared" si="6"/>
        <v>Impairments on financial assets to total operating income19</v>
      </c>
      <c r="W167" s="120">
        <v>201412</v>
      </c>
      <c r="X167" s="120">
        <v>21</v>
      </c>
      <c r="Y167" s="120" t="s">
        <v>24</v>
      </c>
      <c r="Z167" s="121">
        <v>8</v>
      </c>
      <c r="AA167" s="120">
        <v>3.9760937199999999E-2</v>
      </c>
      <c r="AB167" s="120">
        <v>19</v>
      </c>
      <c r="AC167" s="5"/>
      <c r="AD167" s="6"/>
      <c r="AE167" s="5"/>
      <c r="AF167" s="5"/>
      <c r="AG167" s="5"/>
      <c r="AH167" s="5"/>
      <c r="AI167" s="5"/>
      <c r="AJ167" s="5"/>
      <c r="AK167" s="5"/>
      <c r="AL167" s="5"/>
      <c r="AM167" s="5"/>
      <c r="AN167" s="5"/>
      <c r="AO167" s="5"/>
      <c r="AP167" s="5"/>
      <c r="AQ167" s="5"/>
      <c r="AR167" s="5"/>
      <c r="AS167" s="5"/>
      <c r="AT167" s="5"/>
      <c r="AU167" s="5"/>
      <c r="AV167" s="5"/>
      <c r="AW167" s="5"/>
      <c r="AX167" s="5"/>
      <c r="AY167" s="5"/>
      <c r="AZ167" s="5"/>
      <c r="BA167" s="5"/>
      <c r="BB167" s="5"/>
      <c r="BC167" s="5"/>
      <c r="BD167" s="5"/>
      <c r="BE167" s="5"/>
      <c r="BF167" s="5"/>
    </row>
    <row r="168" spans="1:58" x14ac:dyDescent="0.25">
      <c r="A168" s="5" t="str">
        <f t="shared" si="7"/>
        <v>Market risk capital requirements of total capital requirements201409</v>
      </c>
      <c r="B168" s="116">
        <v>201409</v>
      </c>
      <c r="C168" s="116">
        <v>8</v>
      </c>
      <c r="D168" s="116" t="s">
        <v>70</v>
      </c>
      <c r="E168" s="116">
        <v>9.8317999999999995E-4</v>
      </c>
      <c r="F168" s="116">
        <v>2.3516054099999999E-2</v>
      </c>
      <c r="G168" s="116">
        <v>3.5377575199999997E-2</v>
      </c>
      <c r="H168" s="116">
        <v>4.1297420600000002E-2</v>
      </c>
      <c r="I168" s="116">
        <v>5.3540624500000002E-2</v>
      </c>
      <c r="J168" s="116">
        <v>5.8278283299999997E-2</v>
      </c>
      <c r="K168" s="116">
        <v>0.1051303899</v>
      </c>
      <c r="L168" s="117">
        <v>42186051195</v>
      </c>
      <c r="M168" s="117">
        <v>787926020876</v>
      </c>
      <c r="N168" s="116">
        <v>4.1391096400000001E-2</v>
      </c>
      <c r="O168" s="116">
        <v>2.7992750399999999E-2</v>
      </c>
      <c r="P168" s="116">
        <v>55</v>
      </c>
      <c r="Q168" s="5"/>
      <c r="R168" s="5"/>
      <c r="S168" s="6"/>
      <c r="T168" s="6"/>
      <c r="U168" s="5"/>
      <c r="V168" s="5" t="str">
        <f t="shared" si="6"/>
        <v>Impairments on financial assets to total operating income20</v>
      </c>
      <c r="W168" s="120">
        <v>201412</v>
      </c>
      <c r="X168" s="120">
        <v>21</v>
      </c>
      <c r="Y168" s="120" t="s">
        <v>24</v>
      </c>
      <c r="Z168" s="121" t="s">
        <v>34</v>
      </c>
      <c r="AA168" s="120">
        <v>3.8409828899999998E-2</v>
      </c>
      <c r="AB168" s="120">
        <v>20</v>
      </c>
      <c r="AC168" s="5"/>
      <c r="AD168" s="6"/>
      <c r="AE168" s="5"/>
      <c r="AF168" s="5"/>
      <c r="AG168" s="5"/>
      <c r="AH168" s="5"/>
      <c r="AI168" s="5"/>
      <c r="AJ168" s="5"/>
      <c r="AK168" s="5"/>
      <c r="AL168" s="5"/>
      <c r="AM168" s="5"/>
      <c r="AN168" s="5"/>
      <c r="AO168" s="5"/>
      <c r="AP168" s="5"/>
      <c r="AQ168" s="5"/>
      <c r="AR168" s="5"/>
      <c r="AS168" s="5"/>
      <c r="AT168" s="5"/>
      <c r="AU168" s="5"/>
      <c r="AV168" s="5"/>
      <c r="AW168" s="5"/>
      <c r="AX168" s="5"/>
      <c r="AY168" s="5"/>
      <c r="AZ168" s="5"/>
      <c r="BA168" s="5"/>
      <c r="BB168" s="5"/>
      <c r="BC168" s="5"/>
      <c r="BD168" s="5"/>
      <c r="BE168" s="5"/>
      <c r="BF168" s="5"/>
    </row>
    <row r="169" spans="1:58" x14ac:dyDescent="0.25">
      <c r="A169" s="5" t="str">
        <f t="shared" si="7"/>
        <v>Market risk capital requirements of total capital requirements201412</v>
      </c>
      <c r="B169" s="116">
        <v>201412</v>
      </c>
      <c r="C169" s="116">
        <v>8</v>
      </c>
      <c r="D169" s="116" t="s">
        <v>70</v>
      </c>
      <c r="E169" s="116">
        <v>2.2122400000000001E-4</v>
      </c>
      <c r="F169" s="116">
        <v>2.00342939E-2</v>
      </c>
      <c r="G169" s="116">
        <v>3.7394874500000001E-2</v>
      </c>
      <c r="H169" s="116">
        <v>4.09748141E-2</v>
      </c>
      <c r="I169" s="116">
        <v>5.0293942199999997E-2</v>
      </c>
      <c r="J169" s="116">
        <v>5.2995458400000001E-2</v>
      </c>
      <c r="K169" s="116">
        <v>0.11026030539999999</v>
      </c>
      <c r="L169" s="117">
        <v>39183762033</v>
      </c>
      <c r="M169" s="117">
        <v>779095062336</v>
      </c>
      <c r="N169" s="116">
        <v>4.4503327799999999E-2</v>
      </c>
      <c r="O169" s="116">
        <v>3.2062509400000001E-2</v>
      </c>
      <c r="P169" s="116">
        <v>55</v>
      </c>
      <c r="Q169" s="5"/>
      <c r="R169" s="5"/>
      <c r="S169" s="6"/>
      <c r="T169" s="6"/>
      <c r="U169" s="5"/>
      <c r="V169" s="5" t="str">
        <f t="shared" si="6"/>
        <v>Impairments on financial assets to total operating income99</v>
      </c>
      <c r="W169" s="120">
        <v>201412</v>
      </c>
      <c r="X169" s="120">
        <v>21</v>
      </c>
      <c r="Y169" s="120" t="s">
        <v>24</v>
      </c>
      <c r="Z169" s="121" t="s">
        <v>40</v>
      </c>
      <c r="AA169" s="120">
        <v>0.14644757720000001</v>
      </c>
      <c r="AB169" s="120">
        <v>99</v>
      </c>
      <c r="AC169" s="5"/>
      <c r="AD169" s="6"/>
      <c r="AE169" s="5"/>
      <c r="AF169" s="5"/>
      <c r="AG169" s="5"/>
      <c r="AH169" s="5"/>
      <c r="AI169" s="5"/>
      <c r="AJ169" s="5"/>
      <c r="AK169" s="5"/>
      <c r="AL169" s="5"/>
      <c r="AM169" s="5"/>
      <c r="AN169" s="5"/>
      <c r="AO169" s="5"/>
      <c r="AP169" s="5"/>
      <c r="AQ169" s="5"/>
      <c r="AR169" s="5"/>
      <c r="AS169" s="5"/>
      <c r="AT169" s="5"/>
      <c r="AU169" s="5"/>
      <c r="AV169" s="5"/>
      <c r="AW169" s="5"/>
      <c r="AX169" s="5"/>
      <c r="AY169" s="5"/>
      <c r="AZ169" s="5"/>
      <c r="BA169" s="5"/>
      <c r="BB169" s="5"/>
      <c r="BC169" s="5"/>
      <c r="BD169" s="5"/>
      <c r="BE169" s="5"/>
      <c r="BF169" s="5"/>
    </row>
    <row r="170" spans="1:58" x14ac:dyDescent="0.25">
      <c r="A170" s="5" t="str">
        <f t="shared" si="7"/>
        <v>Operational risk capital requirements of total capital requirements200912</v>
      </c>
      <c r="B170" s="116">
        <v>200912</v>
      </c>
      <c r="C170" s="116">
        <v>9</v>
      </c>
      <c r="D170" s="116" t="s">
        <v>72</v>
      </c>
      <c r="E170" s="116">
        <v>3.30812854E-2</v>
      </c>
      <c r="F170" s="116">
        <v>6.1307148300000003E-2</v>
      </c>
      <c r="G170" s="116">
        <v>7.4611811099999995E-2</v>
      </c>
      <c r="H170" s="116">
        <v>7.9450296700000006E-2</v>
      </c>
      <c r="I170" s="116">
        <v>8.4155470600000004E-2</v>
      </c>
      <c r="J170" s="116">
        <v>0.1004147906</v>
      </c>
      <c r="K170" s="116">
        <v>0.115309149</v>
      </c>
      <c r="L170" s="117">
        <v>64895041687</v>
      </c>
      <c r="M170" s="117">
        <v>771132776569</v>
      </c>
      <c r="N170" s="116">
        <v>8.5366650200000005E-2</v>
      </c>
      <c r="O170" s="116">
        <v>7.2607755499999996E-2</v>
      </c>
      <c r="P170" s="116">
        <v>49</v>
      </c>
      <c r="Q170" s="5"/>
      <c r="R170" s="5"/>
      <c r="S170" s="6"/>
      <c r="T170" s="6"/>
      <c r="U170" s="5"/>
      <c r="V170" s="5" t="str">
        <f t="shared" si="6"/>
        <v>Return on equity1</v>
      </c>
      <c r="W170" s="120">
        <v>201412</v>
      </c>
      <c r="X170" s="120">
        <v>22</v>
      </c>
      <c r="Y170" s="120" t="s">
        <v>26</v>
      </c>
      <c r="Z170" s="121">
        <v>8</v>
      </c>
      <c r="AA170" s="120">
        <v>0.13707657600000001</v>
      </c>
      <c r="AB170" s="120">
        <v>1</v>
      </c>
      <c r="AC170" s="5"/>
      <c r="AD170" s="6"/>
      <c r="AE170" s="5"/>
      <c r="AF170" s="5"/>
      <c r="AG170" s="5"/>
      <c r="AH170" s="5"/>
      <c r="AI170" s="5"/>
      <c r="AJ170" s="5"/>
      <c r="AK170" s="5"/>
      <c r="AL170" s="5"/>
      <c r="AM170" s="5"/>
      <c r="AN170" s="5"/>
      <c r="AO170" s="5"/>
      <c r="AP170" s="5"/>
      <c r="AQ170" s="5"/>
      <c r="AR170" s="5"/>
      <c r="AS170" s="5"/>
      <c r="AT170" s="5"/>
      <c r="AU170" s="5"/>
      <c r="AV170" s="5"/>
      <c r="AW170" s="5"/>
      <c r="AX170" s="5"/>
      <c r="AY170" s="5"/>
      <c r="AZ170" s="5"/>
      <c r="BA170" s="5"/>
      <c r="BB170" s="5"/>
      <c r="BC170" s="5"/>
      <c r="BD170" s="5"/>
      <c r="BE170" s="5"/>
      <c r="BF170" s="5"/>
    </row>
    <row r="171" spans="1:58" x14ac:dyDescent="0.25">
      <c r="A171" s="5" t="str">
        <f t="shared" si="7"/>
        <v>Operational risk capital requirements of total capital requirements201003</v>
      </c>
      <c r="B171" s="116">
        <v>201003</v>
      </c>
      <c r="C171" s="116">
        <v>9</v>
      </c>
      <c r="D171" s="116" t="s">
        <v>72</v>
      </c>
      <c r="E171" s="116">
        <v>3.8961039000000003E-2</v>
      </c>
      <c r="F171" s="116">
        <v>6.1306775000000001E-2</v>
      </c>
      <c r="G171" s="116">
        <v>7.3847634100000004E-2</v>
      </c>
      <c r="H171" s="116">
        <v>7.9411415200000002E-2</v>
      </c>
      <c r="I171" s="116">
        <v>8.2616743300000003E-2</v>
      </c>
      <c r="J171" s="116">
        <v>9.7458671299999994E-2</v>
      </c>
      <c r="K171" s="116">
        <v>0.1157387745</v>
      </c>
      <c r="L171" s="117">
        <v>66998142114</v>
      </c>
      <c r="M171" s="117">
        <v>810951139826</v>
      </c>
      <c r="N171" s="116">
        <v>8.2844281300000003E-2</v>
      </c>
      <c r="O171" s="116">
        <v>7.2245155300000002E-2</v>
      </c>
      <c r="P171" s="116">
        <v>49</v>
      </c>
      <c r="Q171" s="5"/>
      <c r="R171" s="5"/>
      <c r="S171" s="6"/>
      <c r="T171" s="6"/>
      <c r="U171" s="5"/>
      <c r="V171" s="5" t="str">
        <f t="shared" si="6"/>
        <v>Return on equity2</v>
      </c>
      <c r="W171" s="120">
        <v>201412</v>
      </c>
      <c r="X171" s="120">
        <v>22</v>
      </c>
      <c r="Y171" s="120" t="s">
        <v>26</v>
      </c>
      <c r="Z171" s="121" t="s">
        <v>34</v>
      </c>
      <c r="AA171" s="120">
        <v>0.1321269008</v>
      </c>
      <c r="AB171" s="120">
        <v>2</v>
      </c>
      <c r="AC171" s="5"/>
      <c r="AD171" s="6"/>
      <c r="AE171" s="5"/>
      <c r="AF171" s="5"/>
      <c r="AG171" s="5"/>
      <c r="AH171" s="5"/>
      <c r="AI171" s="5"/>
      <c r="AJ171" s="5"/>
      <c r="AK171" s="5"/>
      <c r="AL171" s="5"/>
      <c r="AM171" s="5"/>
      <c r="AN171" s="5"/>
      <c r="AO171" s="5"/>
      <c r="AP171" s="5"/>
      <c r="AQ171" s="5"/>
      <c r="AR171" s="5"/>
      <c r="AS171" s="5"/>
      <c r="AT171" s="5"/>
      <c r="AU171" s="5"/>
      <c r="AV171" s="5"/>
      <c r="AW171" s="5"/>
      <c r="AX171" s="5"/>
      <c r="AY171" s="5"/>
      <c r="AZ171" s="5"/>
      <c r="BA171" s="5"/>
      <c r="BB171" s="5"/>
      <c r="BC171" s="5"/>
      <c r="BD171" s="5"/>
      <c r="BE171" s="5"/>
      <c r="BF171" s="5"/>
    </row>
    <row r="172" spans="1:58" x14ac:dyDescent="0.25">
      <c r="A172" s="5" t="str">
        <f t="shared" si="7"/>
        <v>Operational risk capital requirements of total capital requirements201006</v>
      </c>
      <c r="B172" s="116">
        <v>201006</v>
      </c>
      <c r="C172" s="116">
        <v>9</v>
      </c>
      <c r="D172" s="116" t="s">
        <v>72</v>
      </c>
      <c r="E172" s="116">
        <v>3.8199356900000002E-2</v>
      </c>
      <c r="F172" s="116">
        <v>6.3744593000000002E-2</v>
      </c>
      <c r="G172" s="116">
        <v>7.28795364E-2</v>
      </c>
      <c r="H172" s="116">
        <v>7.8648265499999995E-2</v>
      </c>
      <c r="I172" s="116">
        <v>8.46230959E-2</v>
      </c>
      <c r="J172" s="116">
        <v>9.7275724399999999E-2</v>
      </c>
      <c r="K172" s="116">
        <v>0.1170855195</v>
      </c>
      <c r="L172" s="117">
        <v>69956345262</v>
      </c>
      <c r="M172" s="117">
        <v>826681469541</v>
      </c>
      <c r="N172" s="116">
        <v>8.3800021799999999E-2</v>
      </c>
      <c r="O172" s="116">
        <v>7.1145272199999998E-2</v>
      </c>
      <c r="P172" s="116">
        <v>50</v>
      </c>
      <c r="Q172" s="5"/>
      <c r="R172" s="5"/>
      <c r="S172" s="6"/>
      <c r="T172" s="6"/>
      <c r="U172" s="5"/>
      <c r="V172" s="5" t="str">
        <f t="shared" si="6"/>
        <v>Return on equity3</v>
      </c>
      <c r="W172" s="120">
        <v>201412</v>
      </c>
      <c r="X172" s="120">
        <v>22</v>
      </c>
      <c r="Y172" s="120" t="s">
        <v>26</v>
      </c>
      <c r="Z172" s="121">
        <v>6</v>
      </c>
      <c r="AA172" s="120">
        <v>0.1240552633</v>
      </c>
      <c r="AB172" s="120">
        <v>3</v>
      </c>
      <c r="AC172" s="5"/>
      <c r="AD172" s="6"/>
      <c r="AE172" s="5"/>
      <c r="AF172" s="5"/>
      <c r="AG172" s="5"/>
      <c r="AH172" s="5"/>
      <c r="AI172" s="5"/>
      <c r="AJ172" s="5"/>
      <c r="AK172" s="5"/>
      <c r="AL172" s="5"/>
      <c r="AM172" s="5"/>
      <c r="AN172" s="5"/>
      <c r="AO172" s="5"/>
      <c r="AP172" s="5"/>
      <c r="AQ172" s="5"/>
      <c r="AR172" s="5"/>
      <c r="AS172" s="5"/>
      <c r="AT172" s="5"/>
      <c r="AU172" s="5"/>
      <c r="AV172" s="5"/>
      <c r="AW172" s="5"/>
      <c r="AX172" s="5"/>
      <c r="AY172" s="5"/>
      <c r="AZ172" s="5"/>
      <c r="BA172" s="5"/>
      <c r="BB172" s="5"/>
      <c r="BC172" s="5"/>
      <c r="BD172" s="5"/>
      <c r="BE172" s="5"/>
      <c r="BF172" s="5"/>
    </row>
    <row r="173" spans="1:58" x14ac:dyDescent="0.25">
      <c r="A173" s="5" t="str">
        <f t="shared" si="7"/>
        <v>Operational risk capital requirements of total capital requirements201009</v>
      </c>
      <c r="B173" s="116">
        <v>201009</v>
      </c>
      <c r="C173" s="116">
        <v>9</v>
      </c>
      <c r="D173" s="116" t="s">
        <v>72</v>
      </c>
      <c r="E173" s="116">
        <v>4.1637459699999997E-2</v>
      </c>
      <c r="F173" s="116">
        <v>6.5917052399999995E-2</v>
      </c>
      <c r="G173" s="116">
        <v>7.6895565099999993E-2</v>
      </c>
      <c r="H173" s="116">
        <v>8.0939989800000001E-2</v>
      </c>
      <c r="I173" s="116">
        <v>8.6766762900000002E-2</v>
      </c>
      <c r="J173" s="116">
        <v>9.9819350299999998E-2</v>
      </c>
      <c r="K173" s="116">
        <v>0.1281308514</v>
      </c>
      <c r="L173" s="117">
        <v>70160526056</v>
      </c>
      <c r="M173" s="117">
        <v>808610621526</v>
      </c>
      <c r="N173" s="116">
        <v>8.4416933400000005E-2</v>
      </c>
      <c r="O173" s="116">
        <v>7.3455624400000002E-2</v>
      </c>
      <c r="P173" s="116">
        <v>51</v>
      </c>
      <c r="Q173" s="10"/>
      <c r="R173" s="5"/>
      <c r="S173" s="6"/>
      <c r="T173" s="6"/>
      <c r="U173" s="10"/>
      <c r="V173" s="5" t="str">
        <f t="shared" si="6"/>
        <v>Return on equity4</v>
      </c>
      <c r="W173" s="120">
        <v>201412</v>
      </c>
      <c r="X173" s="120">
        <v>22</v>
      </c>
      <c r="Y173" s="120" t="s">
        <v>26</v>
      </c>
      <c r="Z173" s="121">
        <v>4</v>
      </c>
      <c r="AA173" s="120">
        <v>8.9744609599999997E-2</v>
      </c>
      <c r="AB173" s="120">
        <v>4</v>
      </c>
      <c r="AC173" s="5"/>
      <c r="AD173" s="6"/>
      <c r="AE173" s="5"/>
      <c r="AF173" s="5"/>
      <c r="AG173" s="5"/>
      <c r="AH173" s="5"/>
      <c r="AI173" s="5"/>
      <c r="AJ173" s="5"/>
      <c r="AK173" s="5"/>
      <c r="AL173" s="5"/>
      <c r="AM173" s="5"/>
      <c r="AN173" s="5"/>
      <c r="AO173" s="5"/>
      <c r="AP173" s="5"/>
      <c r="AQ173" s="5"/>
      <c r="AR173" s="5"/>
      <c r="AS173" s="5"/>
      <c r="AT173" s="5"/>
      <c r="AU173" s="5"/>
      <c r="AV173" s="5"/>
      <c r="AW173" s="5"/>
      <c r="AX173" s="5"/>
      <c r="AY173" s="5"/>
      <c r="AZ173" s="5"/>
      <c r="BA173" s="5"/>
      <c r="BB173" s="5"/>
      <c r="BC173" s="5"/>
      <c r="BD173" s="5"/>
      <c r="BE173" s="5"/>
      <c r="BF173" s="5"/>
    </row>
    <row r="174" spans="1:58" x14ac:dyDescent="0.25">
      <c r="A174" s="5" t="str">
        <f t="shared" si="7"/>
        <v>Operational risk capital requirements of total capital requirements201012</v>
      </c>
      <c r="B174" s="116">
        <v>201012</v>
      </c>
      <c r="C174" s="116">
        <v>9</v>
      </c>
      <c r="D174" s="116" t="s">
        <v>72</v>
      </c>
      <c r="E174" s="116">
        <v>4.6783625699999998E-2</v>
      </c>
      <c r="F174" s="116">
        <v>6.4700298000000003E-2</v>
      </c>
      <c r="G174" s="116">
        <v>7.9696193900000004E-2</v>
      </c>
      <c r="H174" s="116">
        <v>8.2425891500000001E-2</v>
      </c>
      <c r="I174" s="116">
        <v>8.9216197600000005E-2</v>
      </c>
      <c r="J174" s="116">
        <v>0.1021643569</v>
      </c>
      <c r="K174" s="116">
        <v>0.11366071949999999</v>
      </c>
      <c r="L174" s="117">
        <v>71573110320</v>
      </c>
      <c r="M174" s="117">
        <v>802243451442</v>
      </c>
      <c r="N174" s="116">
        <v>8.7662401900000006E-2</v>
      </c>
      <c r="O174" s="116">
        <v>7.7344531300000005E-2</v>
      </c>
      <c r="P174" s="116">
        <v>51</v>
      </c>
      <c r="Q174" s="10"/>
      <c r="R174" s="5"/>
      <c r="S174" s="6"/>
      <c r="T174" s="6"/>
      <c r="U174" s="10"/>
      <c r="V174" s="5" t="str">
        <f t="shared" si="6"/>
        <v>Return on equity5</v>
      </c>
      <c r="W174" s="120">
        <v>201412</v>
      </c>
      <c r="X174" s="120">
        <v>22</v>
      </c>
      <c r="Y174" s="120" t="s">
        <v>26</v>
      </c>
      <c r="Z174" s="121">
        <v>1</v>
      </c>
      <c r="AA174" s="120">
        <v>8.7974821100000003E-2</v>
      </c>
      <c r="AB174" s="120">
        <v>5</v>
      </c>
      <c r="AC174" s="5"/>
      <c r="AD174" s="6"/>
      <c r="AE174" s="5"/>
      <c r="AF174" s="5"/>
      <c r="AG174" s="5"/>
      <c r="AH174" s="5"/>
      <c r="AI174" s="5"/>
      <c r="AJ174" s="5"/>
      <c r="AK174" s="5"/>
      <c r="AL174" s="5"/>
      <c r="AM174" s="5"/>
      <c r="AN174" s="5"/>
      <c r="AO174" s="5"/>
      <c r="AP174" s="5"/>
      <c r="AQ174" s="5"/>
      <c r="AR174" s="5"/>
      <c r="AS174" s="5"/>
      <c r="AT174" s="5"/>
      <c r="AU174" s="5"/>
      <c r="AV174" s="5"/>
      <c r="AW174" s="5"/>
      <c r="AX174" s="5"/>
      <c r="AY174" s="5"/>
      <c r="AZ174" s="5"/>
      <c r="BA174" s="5"/>
      <c r="BB174" s="5"/>
      <c r="BC174" s="5"/>
      <c r="BD174" s="5"/>
      <c r="BE174" s="5"/>
      <c r="BF174" s="5"/>
    </row>
    <row r="175" spans="1:58" x14ac:dyDescent="0.25">
      <c r="A175" s="5" t="str">
        <f t="shared" si="7"/>
        <v>Operational risk capital requirements of total capital requirements201103</v>
      </c>
      <c r="B175" s="116">
        <v>201103</v>
      </c>
      <c r="C175" s="116">
        <v>9</v>
      </c>
      <c r="D175" s="116" t="s">
        <v>72</v>
      </c>
      <c r="E175" s="116">
        <v>5.0216063200000001E-2</v>
      </c>
      <c r="F175" s="116">
        <v>6.61058962E-2</v>
      </c>
      <c r="G175" s="116">
        <v>8.09872435E-2</v>
      </c>
      <c r="H175" s="116">
        <v>8.3814916599999997E-2</v>
      </c>
      <c r="I175" s="116">
        <v>9.0905192300000007E-2</v>
      </c>
      <c r="J175" s="116">
        <v>0.102926173</v>
      </c>
      <c r="K175" s="116">
        <v>0.1137634651</v>
      </c>
      <c r="L175" s="117">
        <v>71290616165</v>
      </c>
      <c r="M175" s="117">
        <v>784230409450</v>
      </c>
      <c r="N175" s="116">
        <v>9.2710429600000005E-2</v>
      </c>
      <c r="O175" s="116">
        <v>7.8330713199999999E-2</v>
      </c>
      <c r="P175" s="116">
        <v>51</v>
      </c>
      <c r="Q175" s="10"/>
      <c r="R175" s="5"/>
      <c r="S175" s="6"/>
      <c r="T175" s="6"/>
      <c r="U175" s="10"/>
      <c r="V175" s="5" t="str">
        <f t="shared" si="6"/>
        <v>Return on equity6</v>
      </c>
      <c r="W175" s="120">
        <v>201412</v>
      </c>
      <c r="X175" s="120">
        <v>22</v>
      </c>
      <c r="Y175" s="120" t="s">
        <v>26</v>
      </c>
      <c r="Z175" s="121">
        <v>2</v>
      </c>
      <c r="AA175" s="120">
        <v>7.8489183700000006E-2</v>
      </c>
      <c r="AB175" s="120">
        <v>6</v>
      </c>
      <c r="AC175" s="5"/>
      <c r="AD175" s="6"/>
      <c r="AE175" s="5"/>
      <c r="AF175" s="5"/>
      <c r="AG175" s="5"/>
      <c r="AH175" s="5"/>
      <c r="AI175" s="5"/>
      <c r="AJ175" s="5"/>
      <c r="AK175" s="5"/>
      <c r="AL175" s="5"/>
      <c r="AM175" s="5"/>
      <c r="AN175" s="5"/>
      <c r="AO175" s="5"/>
      <c r="AP175" s="5"/>
      <c r="AQ175" s="5"/>
      <c r="AR175" s="5"/>
      <c r="AS175" s="5"/>
      <c r="AT175" s="5"/>
      <c r="AU175" s="5"/>
      <c r="AV175" s="5"/>
      <c r="AW175" s="5"/>
      <c r="AX175" s="5"/>
      <c r="AY175" s="5"/>
      <c r="AZ175" s="5"/>
      <c r="BA175" s="5"/>
      <c r="BB175" s="5"/>
      <c r="BC175" s="5"/>
      <c r="BD175" s="5"/>
      <c r="BE175" s="5"/>
      <c r="BF175" s="5"/>
    </row>
    <row r="176" spans="1:58" x14ac:dyDescent="0.25">
      <c r="A176" s="5" t="str">
        <f t="shared" si="7"/>
        <v>Operational risk capital requirements of total capital requirements201106</v>
      </c>
      <c r="B176" s="116">
        <v>201106</v>
      </c>
      <c r="C176" s="116">
        <v>9</v>
      </c>
      <c r="D176" s="116" t="s">
        <v>72</v>
      </c>
      <c r="E176" s="116">
        <v>5.2310067500000001E-2</v>
      </c>
      <c r="F176" s="116">
        <v>6.4225648799999993E-2</v>
      </c>
      <c r="G176" s="116">
        <v>7.7701541099999993E-2</v>
      </c>
      <c r="H176" s="116">
        <v>8.1574732400000002E-2</v>
      </c>
      <c r="I176" s="116">
        <v>8.9234417100000005E-2</v>
      </c>
      <c r="J176" s="116">
        <v>9.9877690000000005E-2</v>
      </c>
      <c r="K176" s="116">
        <v>0.1137542255</v>
      </c>
      <c r="L176" s="117">
        <v>74307011588</v>
      </c>
      <c r="M176" s="117">
        <v>832716949518</v>
      </c>
      <c r="N176" s="116">
        <v>9.2436974800000002E-2</v>
      </c>
      <c r="O176" s="116">
        <v>7.3145231000000005E-2</v>
      </c>
      <c r="P176" s="116">
        <v>56</v>
      </c>
      <c r="Q176" s="10"/>
      <c r="R176" s="5"/>
      <c r="S176" s="6"/>
      <c r="T176" s="6"/>
      <c r="U176" s="10"/>
      <c r="V176" s="5" t="str">
        <f t="shared" si="6"/>
        <v>Return on equity7</v>
      </c>
      <c r="W176" s="120">
        <v>201412</v>
      </c>
      <c r="X176" s="120">
        <v>22</v>
      </c>
      <c r="Y176" s="120" t="s">
        <v>26</v>
      </c>
      <c r="Z176" s="121" t="s">
        <v>23</v>
      </c>
      <c r="AA176" s="120">
        <v>5.9021732200000003E-2</v>
      </c>
      <c r="AB176" s="120">
        <v>7</v>
      </c>
      <c r="AC176" s="5"/>
      <c r="AD176" s="6"/>
      <c r="AE176" s="5"/>
      <c r="AF176" s="5"/>
      <c r="AG176" s="5"/>
      <c r="AH176" s="5"/>
      <c r="AI176" s="5"/>
      <c r="AJ176" s="5"/>
      <c r="AK176" s="5"/>
      <c r="AL176" s="5"/>
      <c r="AM176" s="5"/>
      <c r="AN176" s="5"/>
      <c r="AO176" s="5"/>
      <c r="AP176" s="5"/>
      <c r="AQ176" s="5"/>
      <c r="AR176" s="5"/>
      <c r="AS176" s="5"/>
      <c r="AT176" s="5"/>
      <c r="AU176" s="5"/>
      <c r="AV176" s="5"/>
      <c r="AW176" s="5"/>
      <c r="AX176" s="5"/>
      <c r="AY176" s="5"/>
      <c r="AZ176" s="5"/>
      <c r="BA176" s="5"/>
      <c r="BB176" s="5"/>
      <c r="BC176" s="5"/>
      <c r="BD176" s="5"/>
      <c r="BE176" s="5"/>
      <c r="BF176" s="5"/>
    </row>
    <row r="177" spans="1:58" x14ac:dyDescent="0.25">
      <c r="A177" s="5" t="str">
        <f t="shared" si="7"/>
        <v>Operational risk capital requirements of total capital requirements201109</v>
      </c>
      <c r="B177" s="116">
        <v>201109</v>
      </c>
      <c r="C177" s="116">
        <v>9</v>
      </c>
      <c r="D177" s="116" t="s">
        <v>72</v>
      </c>
      <c r="E177" s="116">
        <v>4.84195402E-2</v>
      </c>
      <c r="F177" s="116">
        <v>6.1284107999999997E-2</v>
      </c>
      <c r="G177" s="116">
        <v>7.6708631799999996E-2</v>
      </c>
      <c r="H177" s="116">
        <v>8.10021774E-2</v>
      </c>
      <c r="I177" s="116">
        <v>8.8614826300000005E-2</v>
      </c>
      <c r="J177" s="116">
        <v>9.8579771100000005E-2</v>
      </c>
      <c r="K177" s="116">
        <v>0.1141613466</v>
      </c>
      <c r="L177" s="117">
        <v>75283174678</v>
      </c>
      <c r="M177" s="117">
        <v>849555066590</v>
      </c>
      <c r="N177" s="116">
        <v>9.1861267900000002E-2</v>
      </c>
      <c r="O177" s="116">
        <v>7.1328134599999996E-2</v>
      </c>
      <c r="P177" s="116">
        <v>56</v>
      </c>
      <c r="Q177" s="10"/>
      <c r="R177" s="5"/>
      <c r="S177" s="6"/>
      <c r="T177" s="6"/>
      <c r="U177" s="10"/>
      <c r="V177" s="5" t="str">
        <f t="shared" ref="V177:V211" si="8">CONCATENATE(Y177,AB177)</f>
        <v>Return on equity8</v>
      </c>
      <c r="W177" s="120">
        <v>201412</v>
      </c>
      <c r="X177" s="120">
        <v>22</v>
      </c>
      <c r="Y177" s="120" t="s">
        <v>26</v>
      </c>
      <c r="Z177" s="121" t="s">
        <v>25</v>
      </c>
      <c r="AA177" s="120">
        <v>5.5585098700000002E-2</v>
      </c>
      <c r="AB177" s="120">
        <v>8</v>
      </c>
      <c r="AC177" s="5"/>
      <c r="AD177" s="6"/>
      <c r="AE177" s="5"/>
      <c r="AF177" s="5"/>
      <c r="AG177" s="5"/>
      <c r="AH177" s="5"/>
      <c r="AI177" s="5"/>
      <c r="AJ177" s="5"/>
      <c r="AK177" s="5"/>
      <c r="AL177" s="5"/>
      <c r="AM177" s="5"/>
      <c r="AN177" s="5"/>
      <c r="AO177" s="5"/>
      <c r="AP177" s="5"/>
      <c r="AQ177" s="5"/>
      <c r="AR177" s="5"/>
      <c r="AS177" s="5"/>
      <c r="AT177" s="5"/>
      <c r="AU177" s="5"/>
      <c r="AV177" s="5"/>
      <c r="AW177" s="5"/>
      <c r="AX177" s="5"/>
      <c r="AY177" s="5"/>
      <c r="AZ177" s="5"/>
      <c r="BA177" s="5"/>
      <c r="BB177" s="5"/>
      <c r="BC177" s="5"/>
      <c r="BD177" s="5"/>
      <c r="BE177" s="5"/>
      <c r="BF177" s="5"/>
    </row>
    <row r="178" spans="1:58" x14ac:dyDescent="0.25">
      <c r="A178" s="5" t="str">
        <f t="shared" si="7"/>
        <v>Operational risk capital requirements of total capital requirements201112</v>
      </c>
      <c r="B178" s="116">
        <v>201112</v>
      </c>
      <c r="C178" s="116">
        <v>9</v>
      </c>
      <c r="D178" s="116" t="s">
        <v>72</v>
      </c>
      <c r="E178" s="116">
        <v>4.8301562300000003E-2</v>
      </c>
      <c r="F178" s="116">
        <v>6.3873605200000003E-2</v>
      </c>
      <c r="G178" s="116">
        <v>7.9797261600000002E-2</v>
      </c>
      <c r="H178" s="116">
        <v>8.1347307999999993E-2</v>
      </c>
      <c r="I178" s="116">
        <v>8.9285772499999999E-2</v>
      </c>
      <c r="J178" s="116">
        <v>9.8111758300000004E-2</v>
      </c>
      <c r="K178" s="116">
        <v>0.124493047</v>
      </c>
      <c r="L178" s="117">
        <v>76996849145</v>
      </c>
      <c r="M178" s="117">
        <v>862364148119</v>
      </c>
      <c r="N178" s="116">
        <v>9.1178338999999997E-2</v>
      </c>
      <c r="O178" s="116">
        <v>7.1818042799999995E-2</v>
      </c>
      <c r="P178" s="116">
        <v>56</v>
      </c>
      <c r="Q178" s="10"/>
      <c r="R178" s="5"/>
      <c r="S178" s="6"/>
      <c r="T178" s="6"/>
      <c r="U178" s="10"/>
      <c r="V178" s="5" t="str">
        <f t="shared" si="8"/>
        <v>Return on equity9</v>
      </c>
      <c r="W178" s="120">
        <v>201412</v>
      </c>
      <c r="X178" s="120">
        <v>22</v>
      </c>
      <c r="Y178" s="120" t="s">
        <v>26</v>
      </c>
      <c r="Z178" s="121" t="s">
        <v>38</v>
      </c>
      <c r="AA178" s="120">
        <v>4.7545141300000003E-2</v>
      </c>
      <c r="AB178" s="120">
        <v>9</v>
      </c>
      <c r="AC178" s="5"/>
      <c r="AD178" s="6"/>
      <c r="AE178" s="5"/>
      <c r="AF178" s="5"/>
      <c r="AG178" s="5"/>
      <c r="AH178" s="5"/>
      <c r="AI178" s="5"/>
      <c r="AJ178" s="5"/>
      <c r="AK178" s="5"/>
      <c r="AL178" s="5"/>
      <c r="AM178" s="5"/>
      <c r="AN178" s="5"/>
      <c r="AO178" s="5"/>
      <c r="AP178" s="5"/>
      <c r="AQ178" s="5"/>
      <c r="AR178" s="5"/>
      <c r="AS178" s="5"/>
      <c r="AT178" s="5"/>
      <c r="AU178" s="5"/>
      <c r="AV178" s="5"/>
      <c r="AW178" s="5"/>
      <c r="AX178" s="5"/>
      <c r="AY178" s="5"/>
      <c r="AZ178" s="5"/>
      <c r="BA178" s="5"/>
      <c r="BB178" s="5"/>
      <c r="BC178" s="5"/>
      <c r="BD178" s="5"/>
      <c r="BE178" s="5"/>
      <c r="BF178" s="5"/>
    </row>
    <row r="179" spans="1:58" x14ac:dyDescent="0.25">
      <c r="A179" s="5" t="str">
        <f t="shared" si="7"/>
        <v>Operational risk capital requirements of total capital requirements201203</v>
      </c>
      <c r="B179" s="116">
        <v>201203</v>
      </c>
      <c r="C179" s="116">
        <v>9</v>
      </c>
      <c r="D179" s="116" t="s">
        <v>72</v>
      </c>
      <c r="E179" s="116">
        <v>4.9296259500000002E-2</v>
      </c>
      <c r="F179" s="116">
        <v>6.5346826499999996E-2</v>
      </c>
      <c r="G179" s="116">
        <v>8.1456511600000003E-2</v>
      </c>
      <c r="H179" s="116">
        <v>8.4514490400000003E-2</v>
      </c>
      <c r="I179" s="116">
        <v>9.4429936699999995E-2</v>
      </c>
      <c r="J179" s="116">
        <v>0.101176928</v>
      </c>
      <c r="K179" s="116">
        <v>0.1250790275</v>
      </c>
      <c r="L179" s="117">
        <v>78947414716</v>
      </c>
      <c r="M179" s="117">
        <v>836042228058</v>
      </c>
      <c r="N179" s="116">
        <v>0.1022003534</v>
      </c>
      <c r="O179" s="116">
        <v>7.1210187800000005E-2</v>
      </c>
      <c r="P179" s="116">
        <v>56</v>
      </c>
      <c r="Q179" s="10"/>
      <c r="R179" s="5"/>
      <c r="S179" s="6"/>
      <c r="T179" s="6"/>
      <c r="U179" s="10"/>
      <c r="V179" s="5" t="str">
        <f t="shared" si="8"/>
        <v>Return on equity10</v>
      </c>
      <c r="W179" s="120">
        <v>201412</v>
      </c>
      <c r="X179" s="120">
        <v>22</v>
      </c>
      <c r="Y179" s="120" t="s">
        <v>26</v>
      </c>
      <c r="Z179" s="121">
        <v>3</v>
      </c>
      <c r="AA179" s="120">
        <v>4.67845977E-2</v>
      </c>
      <c r="AB179" s="120">
        <v>10</v>
      </c>
      <c r="AC179" s="5"/>
      <c r="AD179" s="6"/>
      <c r="AE179" s="5"/>
      <c r="AF179" s="5"/>
      <c r="AG179" s="5"/>
      <c r="AH179" s="5"/>
      <c r="AI179" s="5"/>
      <c r="AJ179" s="5"/>
      <c r="AK179" s="5"/>
      <c r="AL179" s="5"/>
      <c r="AM179" s="5"/>
      <c r="AN179" s="5"/>
      <c r="AO179" s="5"/>
      <c r="AP179" s="5"/>
      <c r="AQ179" s="5"/>
      <c r="AR179" s="5"/>
      <c r="AS179" s="5"/>
      <c r="AT179" s="5"/>
      <c r="AU179" s="5"/>
      <c r="AV179" s="5"/>
      <c r="AW179" s="5"/>
      <c r="AX179" s="5"/>
      <c r="AY179" s="5"/>
      <c r="AZ179" s="5"/>
      <c r="BA179" s="5"/>
      <c r="BB179" s="5"/>
      <c r="BC179" s="5"/>
      <c r="BD179" s="5"/>
      <c r="BE179" s="5"/>
      <c r="BF179" s="5"/>
    </row>
    <row r="180" spans="1:58" x14ac:dyDescent="0.25">
      <c r="A180" s="5" t="str">
        <f t="shared" si="7"/>
        <v>Operational risk capital requirements of total capital requirements201206</v>
      </c>
      <c r="B180" s="116">
        <v>201206</v>
      </c>
      <c r="C180" s="116">
        <v>9</v>
      </c>
      <c r="D180" s="116" t="s">
        <v>72</v>
      </c>
      <c r="E180" s="116">
        <v>4.7100079599999997E-2</v>
      </c>
      <c r="F180" s="116">
        <v>6.4928340700000003E-2</v>
      </c>
      <c r="G180" s="116">
        <v>7.9822362999999993E-2</v>
      </c>
      <c r="H180" s="116">
        <v>8.4361646600000006E-2</v>
      </c>
      <c r="I180" s="116">
        <v>9.51820372E-2</v>
      </c>
      <c r="J180" s="116">
        <v>0.1050430532</v>
      </c>
      <c r="K180" s="116">
        <v>0.1267775062</v>
      </c>
      <c r="L180" s="117">
        <v>79400826391</v>
      </c>
      <c r="M180" s="117">
        <v>834199695301</v>
      </c>
      <c r="N180" s="116">
        <v>9.7853220199999993E-2</v>
      </c>
      <c r="O180" s="116">
        <v>7.4256318500000001E-2</v>
      </c>
      <c r="P180" s="116">
        <v>56</v>
      </c>
      <c r="Q180" s="10"/>
      <c r="R180" s="5"/>
      <c r="S180" s="6"/>
      <c r="T180" s="6"/>
      <c r="U180" s="10"/>
      <c r="V180" s="5" t="str">
        <f t="shared" si="8"/>
        <v>Return on equity11</v>
      </c>
      <c r="W180" s="120">
        <v>201412</v>
      </c>
      <c r="X180" s="120">
        <v>22</v>
      </c>
      <c r="Y180" s="120" t="s">
        <v>26</v>
      </c>
      <c r="Z180" s="121">
        <v>7</v>
      </c>
      <c r="AA180" s="120">
        <v>4.6743002700000001E-2</v>
      </c>
      <c r="AB180" s="120">
        <v>11</v>
      </c>
      <c r="AC180" s="5"/>
      <c r="AD180" s="6"/>
      <c r="AE180" s="5"/>
      <c r="AF180" s="5"/>
      <c r="AG180" s="5"/>
      <c r="AH180" s="5"/>
      <c r="AI180" s="5"/>
      <c r="AJ180" s="5"/>
      <c r="AK180" s="5"/>
      <c r="AL180" s="5"/>
      <c r="AM180" s="5"/>
      <c r="AN180" s="5"/>
      <c r="AO180" s="5"/>
      <c r="AP180" s="5"/>
      <c r="AQ180" s="5"/>
      <c r="AR180" s="5"/>
      <c r="AS180" s="5"/>
      <c r="AT180" s="5"/>
      <c r="AU180" s="5"/>
      <c r="AV180" s="5"/>
      <c r="AW180" s="5"/>
      <c r="AX180" s="5"/>
      <c r="AY180" s="5"/>
      <c r="AZ180" s="5"/>
      <c r="BA180" s="5"/>
      <c r="BB180" s="5"/>
      <c r="BC180" s="5"/>
      <c r="BD180" s="5"/>
      <c r="BE180" s="5"/>
      <c r="BF180" s="5"/>
    </row>
    <row r="181" spans="1:58" x14ac:dyDescent="0.25">
      <c r="A181" s="5" t="str">
        <f t="shared" si="7"/>
        <v>Operational risk capital requirements of total capital requirements201209</v>
      </c>
      <c r="B181" s="116">
        <v>201209</v>
      </c>
      <c r="C181" s="116">
        <v>9</v>
      </c>
      <c r="D181" s="116" t="s">
        <v>72</v>
      </c>
      <c r="E181" s="116">
        <v>5.2608778100000003E-2</v>
      </c>
      <c r="F181" s="116">
        <v>6.6946839100000002E-2</v>
      </c>
      <c r="G181" s="116">
        <v>8.1340141199999993E-2</v>
      </c>
      <c r="H181" s="116">
        <v>8.6493562900000001E-2</v>
      </c>
      <c r="I181" s="116">
        <v>9.62067281E-2</v>
      </c>
      <c r="J181" s="116">
        <v>0.1058348205</v>
      </c>
      <c r="K181" s="116">
        <v>0.1288089409</v>
      </c>
      <c r="L181" s="117">
        <v>79634371976</v>
      </c>
      <c r="M181" s="117">
        <v>827742233603</v>
      </c>
      <c r="N181" s="116">
        <v>9.5752759500000006E-2</v>
      </c>
      <c r="O181" s="116">
        <v>7.5298212399999995E-2</v>
      </c>
      <c r="P181" s="116">
        <v>56</v>
      </c>
      <c r="Q181" s="10"/>
      <c r="R181" s="5"/>
      <c r="S181" s="6"/>
      <c r="T181" s="6"/>
      <c r="U181" s="10"/>
      <c r="V181" s="5" t="str">
        <f t="shared" si="8"/>
        <v>Return on equity12</v>
      </c>
      <c r="W181" s="120">
        <v>201412</v>
      </c>
      <c r="X181" s="120">
        <v>22</v>
      </c>
      <c r="Y181" s="120" t="s">
        <v>26</v>
      </c>
      <c r="Z181" s="121">
        <v>10</v>
      </c>
      <c r="AA181" s="120">
        <v>2.8856138100000001E-2</v>
      </c>
      <c r="AB181" s="120">
        <v>12</v>
      </c>
      <c r="AC181" s="5"/>
      <c r="AD181" s="6"/>
      <c r="AE181" s="5"/>
      <c r="AF181" s="5"/>
      <c r="AG181" s="5"/>
      <c r="AH181" s="5"/>
      <c r="AI181" s="5"/>
      <c r="AJ181" s="5"/>
      <c r="AK181" s="5"/>
      <c r="AL181" s="5"/>
      <c r="AM181" s="5"/>
      <c r="AN181" s="5"/>
      <c r="AO181" s="5"/>
      <c r="AP181" s="5"/>
      <c r="AQ181" s="5"/>
      <c r="AR181" s="5"/>
      <c r="AS181" s="5"/>
      <c r="AT181" s="5"/>
      <c r="AU181" s="5"/>
      <c r="AV181" s="5"/>
      <c r="AW181" s="5"/>
      <c r="AX181" s="5"/>
      <c r="AY181" s="5"/>
      <c r="AZ181" s="5"/>
      <c r="BA181" s="5"/>
      <c r="BB181" s="5"/>
      <c r="BC181" s="5"/>
      <c r="BD181" s="5"/>
      <c r="BE181" s="5"/>
      <c r="BF181" s="5"/>
    </row>
    <row r="182" spans="1:58" x14ac:dyDescent="0.25">
      <c r="A182" s="5" t="str">
        <f t="shared" si="7"/>
        <v>Operational risk capital requirements of total capital requirements201212</v>
      </c>
      <c r="B182" s="116">
        <v>201212</v>
      </c>
      <c r="C182" s="116">
        <v>9</v>
      </c>
      <c r="D182" s="116" t="s">
        <v>72</v>
      </c>
      <c r="E182" s="116">
        <v>5.19466793E-2</v>
      </c>
      <c r="F182" s="116">
        <v>6.5945312899999997E-2</v>
      </c>
      <c r="G182" s="116">
        <v>8.5513880700000003E-2</v>
      </c>
      <c r="H182" s="116">
        <v>8.7060685200000001E-2</v>
      </c>
      <c r="I182" s="116">
        <v>9.9349492299999995E-2</v>
      </c>
      <c r="J182" s="132">
        <v>0.1031691359</v>
      </c>
      <c r="K182" s="116">
        <v>0.13426612939999999</v>
      </c>
      <c r="L182" s="117">
        <v>79965746398</v>
      </c>
      <c r="M182" s="117">
        <v>804893357333</v>
      </c>
      <c r="N182" s="116">
        <v>9.9502335100000006E-2</v>
      </c>
      <c r="O182" s="116">
        <v>7.7530863899999997E-2</v>
      </c>
      <c r="P182" s="116">
        <v>56</v>
      </c>
      <c r="Q182" s="5"/>
      <c r="R182" s="5"/>
      <c r="S182" s="6"/>
      <c r="T182" s="6"/>
      <c r="U182" s="5"/>
      <c r="V182" s="5" t="str">
        <f t="shared" si="8"/>
        <v>Return on equity13</v>
      </c>
      <c r="W182" s="120">
        <v>201412</v>
      </c>
      <c r="X182" s="120">
        <v>22</v>
      </c>
      <c r="Y182" s="120" t="s">
        <v>26</v>
      </c>
      <c r="Z182" s="121">
        <v>5</v>
      </c>
      <c r="AA182" s="120">
        <v>2.5741284600000001E-2</v>
      </c>
      <c r="AB182" s="120">
        <v>13</v>
      </c>
      <c r="AC182" s="5"/>
      <c r="AD182" s="6"/>
      <c r="AE182" s="5"/>
      <c r="AF182" s="5"/>
      <c r="AG182" s="5"/>
      <c r="AH182" s="5"/>
      <c r="AI182" s="5"/>
      <c r="AJ182" s="5"/>
      <c r="AK182" s="5"/>
      <c r="AL182" s="5"/>
      <c r="AM182" s="5"/>
      <c r="AN182" s="5"/>
      <c r="AO182" s="5"/>
      <c r="AP182" s="5"/>
      <c r="AQ182" s="5"/>
      <c r="AR182" s="5"/>
      <c r="AS182" s="5"/>
      <c r="AT182" s="5"/>
      <c r="AU182" s="5"/>
      <c r="AV182" s="5"/>
      <c r="AW182" s="5"/>
      <c r="AX182" s="5"/>
      <c r="AY182" s="5"/>
      <c r="AZ182" s="5"/>
      <c r="BA182" s="5"/>
      <c r="BB182" s="5"/>
      <c r="BC182" s="5"/>
      <c r="BD182" s="5"/>
      <c r="BE182" s="5"/>
      <c r="BF182" s="5"/>
    </row>
    <row r="183" spans="1:58" x14ac:dyDescent="0.25">
      <c r="A183" s="5" t="str">
        <f t="shared" si="7"/>
        <v>Operational risk capital requirements of total capital requirements201303</v>
      </c>
      <c r="B183" s="116">
        <v>201303</v>
      </c>
      <c r="C183" s="116">
        <v>9</v>
      </c>
      <c r="D183" s="116" t="s">
        <v>72</v>
      </c>
      <c r="E183" s="116">
        <v>4.5628212100000003E-2</v>
      </c>
      <c r="F183" s="116">
        <v>6.5178616499999995E-2</v>
      </c>
      <c r="G183" s="116">
        <v>8.6454602300000002E-2</v>
      </c>
      <c r="H183" s="116">
        <v>8.6551923200000005E-2</v>
      </c>
      <c r="I183" s="116">
        <v>9.8046171299999998E-2</v>
      </c>
      <c r="J183" s="132">
        <v>0.1045394441</v>
      </c>
      <c r="K183" s="116">
        <v>0.13531264949999999</v>
      </c>
      <c r="L183" s="117">
        <v>79086989157</v>
      </c>
      <c r="M183" s="117">
        <v>806630061171</v>
      </c>
      <c r="N183" s="116">
        <v>9.6414470200000005E-2</v>
      </c>
      <c r="O183" s="116">
        <v>7.4809413699999994E-2</v>
      </c>
      <c r="P183" s="116">
        <v>55</v>
      </c>
      <c r="Q183" s="5"/>
      <c r="R183" s="5"/>
      <c r="S183" s="6"/>
      <c r="T183" s="6"/>
      <c r="U183" s="5"/>
      <c r="V183" s="5" t="str">
        <f t="shared" si="8"/>
        <v>Return on equity14</v>
      </c>
      <c r="W183" s="120">
        <v>201412</v>
      </c>
      <c r="X183" s="120">
        <v>22</v>
      </c>
      <c r="Y183" s="120" t="s">
        <v>26</v>
      </c>
      <c r="Z183" s="121" t="s">
        <v>17</v>
      </c>
      <c r="AA183" s="120">
        <v>1.6467652100000001E-2</v>
      </c>
      <c r="AB183" s="120">
        <v>14</v>
      </c>
      <c r="AC183" s="5"/>
      <c r="AD183" s="6"/>
      <c r="AE183" s="5"/>
      <c r="AF183" s="5"/>
      <c r="AG183" s="5"/>
      <c r="AH183" s="5"/>
      <c r="AI183" s="5"/>
      <c r="AJ183" s="5"/>
      <c r="AK183" s="5"/>
      <c r="AL183" s="5"/>
      <c r="AM183" s="5"/>
      <c r="AN183" s="5"/>
      <c r="AO183" s="5"/>
      <c r="AP183" s="5"/>
      <c r="AQ183" s="5"/>
      <c r="AR183" s="5"/>
      <c r="AS183" s="5"/>
      <c r="AT183" s="5"/>
      <c r="AU183" s="5"/>
      <c r="AV183" s="5"/>
      <c r="AW183" s="5"/>
      <c r="AX183" s="5"/>
      <c r="AY183" s="5"/>
      <c r="AZ183" s="5"/>
      <c r="BA183" s="5"/>
      <c r="BB183" s="5"/>
      <c r="BC183" s="5"/>
      <c r="BD183" s="5"/>
      <c r="BE183" s="5"/>
      <c r="BF183" s="5"/>
    </row>
    <row r="184" spans="1:58" x14ac:dyDescent="0.25">
      <c r="A184" s="5" t="str">
        <f t="shared" si="7"/>
        <v>Operational risk capital requirements of total capital requirements201306</v>
      </c>
      <c r="B184" s="116">
        <v>201306</v>
      </c>
      <c r="C184" s="116">
        <v>9</v>
      </c>
      <c r="D184" s="116" t="s">
        <v>72</v>
      </c>
      <c r="E184" s="116">
        <v>4.3148839199999997E-2</v>
      </c>
      <c r="F184" s="116">
        <v>6.4590402300000002E-2</v>
      </c>
      <c r="G184" s="116">
        <v>8.7807775500000004E-2</v>
      </c>
      <c r="H184" s="116">
        <v>8.7207452199999994E-2</v>
      </c>
      <c r="I184" s="116">
        <v>9.8926219900000001E-2</v>
      </c>
      <c r="J184" s="116">
        <v>0.1081835959</v>
      </c>
      <c r="K184" s="116">
        <v>0.14025927369999999</v>
      </c>
      <c r="L184" s="117">
        <v>77905160127</v>
      </c>
      <c r="M184" s="117">
        <v>787507702263</v>
      </c>
      <c r="N184" s="116">
        <v>9.8816618600000003E-2</v>
      </c>
      <c r="O184" s="116">
        <v>7.5785965499999997E-2</v>
      </c>
      <c r="P184" s="116">
        <v>55</v>
      </c>
      <c r="Q184" s="5"/>
      <c r="R184" s="5"/>
      <c r="S184" s="6"/>
      <c r="T184" s="6"/>
      <c r="U184" s="5"/>
      <c r="V184" s="5" t="str">
        <f t="shared" si="8"/>
        <v>Return on equity15</v>
      </c>
      <c r="W184" s="120">
        <v>201412</v>
      </c>
      <c r="X184" s="120">
        <v>22</v>
      </c>
      <c r="Y184" s="120" t="s">
        <v>26</v>
      </c>
      <c r="Z184" s="121">
        <v>9</v>
      </c>
      <c r="AA184" s="120">
        <v>-4.0326228999999998E-2</v>
      </c>
      <c r="AB184" s="120">
        <v>15</v>
      </c>
      <c r="AC184" s="5"/>
      <c r="AD184" s="6"/>
      <c r="AE184" s="5"/>
      <c r="AF184" s="5"/>
      <c r="AG184" s="5"/>
      <c r="AH184" s="5"/>
      <c r="AI184" s="5"/>
      <c r="AJ184" s="5"/>
      <c r="AK184" s="5"/>
      <c r="AL184" s="5"/>
      <c r="AM184" s="5"/>
      <c r="AN184" s="5"/>
      <c r="AO184" s="5"/>
      <c r="AP184" s="5"/>
      <c r="AQ184" s="5"/>
      <c r="AR184" s="5"/>
      <c r="AS184" s="5"/>
      <c r="AT184" s="5"/>
      <c r="AU184" s="5"/>
      <c r="AV184" s="5"/>
      <c r="AW184" s="5"/>
      <c r="AX184" s="5"/>
      <c r="AY184" s="5"/>
      <c r="AZ184" s="5"/>
      <c r="BA184" s="5"/>
      <c r="BB184" s="5"/>
      <c r="BC184" s="5"/>
      <c r="BD184" s="5"/>
      <c r="BE184" s="5"/>
      <c r="BF184" s="5"/>
    </row>
    <row r="185" spans="1:58" x14ac:dyDescent="0.25">
      <c r="A185" s="5" t="str">
        <f t="shared" si="7"/>
        <v>Operational risk capital requirements of total capital requirements201309</v>
      </c>
      <c r="B185" s="116">
        <v>201309</v>
      </c>
      <c r="C185" s="116">
        <v>9</v>
      </c>
      <c r="D185" s="116" t="s">
        <v>72</v>
      </c>
      <c r="E185" s="116">
        <v>4.3681804900000003E-2</v>
      </c>
      <c r="F185" s="116">
        <v>6.4418660899999994E-2</v>
      </c>
      <c r="G185" s="116">
        <v>8.8751153799999996E-2</v>
      </c>
      <c r="H185" s="116">
        <v>8.8924674499999995E-2</v>
      </c>
      <c r="I185" s="116">
        <v>0.10089962030000001</v>
      </c>
      <c r="J185" s="132">
        <v>0.10786256</v>
      </c>
      <c r="K185" s="116">
        <v>0.14774497089999999</v>
      </c>
      <c r="L185" s="117">
        <v>77741459999</v>
      </c>
      <c r="M185" s="117">
        <v>770483176581</v>
      </c>
      <c r="N185" s="116">
        <v>0.10707137329999999</v>
      </c>
      <c r="O185" s="116">
        <v>7.9431245499999997E-2</v>
      </c>
      <c r="P185" s="116">
        <v>55</v>
      </c>
      <c r="Q185" s="5"/>
      <c r="R185" s="5"/>
      <c r="S185" s="6"/>
      <c r="T185" s="6"/>
      <c r="U185" s="5"/>
      <c r="V185" s="5" t="str">
        <f t="shared" si="8"/>
        <v>Return on equity16</v>
      </c>
      <c r="W185" s="120">
        <v>201412</v>
      </c>
      <c r="X185" s="120">
        <v>22</v>
      </c>
      <c r="Y185" s="120" t="s">
        <v>26</v>
      </c>
      <c r="Z185" s="121">
        <v>12</v>
      </c>
      <c r="AA185" s="120">
        <v>-6.2265793E-2</v>
      </c>
      <c r="AB185" s="120">
        <v>16</v>
      </c>
      <c r="AC185" s="5"/>
      <c r="AD185" s="6"/>
      <c r="AE185" s="5"/>
      <c r="AF185" s="5"/>
      <c r="AG185" s="5"/>
      <c r="AH185" s="5"/>
      <c r="AI185" s="5"/>
      <c r="AJ185" s="5"/>
      <c r="AK185" s="5"/>
      <c r="AL185" s="5"/>
      <c r="AM185" s="5"/>
      <c r="AN185" s="5"/>
      <c r="AO185" s="5"/>
      <c r="AP185" s="5"/>
      <c r="AQ185" s="5"/>
      <c r="AR185" s="5"/>
      <c r="AS185" s="5"/>
      <c r="AT185" s="5"/>
      <c r="AU185" s="5"/>
      <c r="AV185" s="5"/>
      <c r="AW185" s="5"/>
      <c r="AX185" s="5"/>
      <c r="AY185" s="5"/>
      <c r="AZ185" s="5"/>
      <c r="BA185" s="5"/>
      <c r="BB185" s="5"/>
      <c r="BC185" s="5"/>
      <c r="BD185" s="5"/>
      <c r="BE185" s="5"/>
      <c r="BF185" s="5"/>
    </row>
    <row r="186" spans="1:58" x14ac:dyDescent="0.25">
      <c r="A186" s="5" t="str">
        <f t="shared" si="7"/>
        <v>Operational risk capital requirements of total capital requirements201312</v>
      </c>
      <c r="B186" s="116">
        <v>201312</v>
      </c>
      <c r="C186" s="116">
        <v>9</v>
      </c>
      <c r="D186" s="116" t="s">
        <v>72</v>
      </c>
      <c r="E186" s="116">
        <v>4.80982878E-2</v>
      </c>
      <c r="F186" s="116">
        <v>6.6725087599999997E-2</v>
      </c>
      <c r="G186" s="116">
        <v>8.6532579600000006E-2</v>
      </c>
      <c r="H186" s="116">
        <v>8.9584312900000004E-2</v>
      </c>
      <c r="I186" s="116">
        <v>0.10146764060000001</v>
      </c>
      <c r="J186" s="116">
        <v>0.1067311225</v>
      </c>
      <c r="K186" s="116">
        <v>0.14522331099999999</v>
      </c>
      <c r="L186" s="117">
        <v>76431568963</v>
      </c>
      <c r="M186" s="117">
        <v>753260532318</v>
      </c>
      <c r="N186" s="116">
        <v>0.1067311225</v>
      </c>
      <c r="O186" s="116">
        <v>7.89050694E-2</v>
      </c>
      <c r="P186" s="116">
        <v>55</v>
      </c>
      <c r="Q186" s="5"/>
      <c r="R186" s="5"/>
      <c r="S186" s="6"/>
      <c r="T186" s="6"/>
      <c r="U186" s="5"/>
      <c r="V186" s="5" t="str">
        <f t="shared" si="8"/>
        <v>Return on equity17</v>
      </c>
      <c r="W186" s="120">
        <v>201412</v>
      </c>
      <c r="X186" s="120">
        <v>22</v>
      </c>
      <c r="Y186" s="120" t="s">
        <v>26</v>
      </c>
      <c r="Z186" s="121">
        <v>11</v>
      </c>
      <c r="AA186" s="120">
        <v>-9.3491084000000002E-2</v>
      </c>
      <c r="AB186" s="120">
        <v>17</v>
      </c>
      <c r="AC186" s="5"/>
      <c r="AD186" s="6"/>
      <c r="AE186" s="5"/>
      <c r="AF186" s="5"/>
      <c r="AG186" s="5"/>
      <c r="AH186" s="5"/>
      <c r="AI186" s="5"/>
      <c r="AJ186" s="5"/>
      <c r="AK186" s="5"/>
      <c r="AL186" s="5"/>
      <c r="AM186" s="5"/>
      <c r="AN186" s="5"/>
      <c r="AO186" s="5"/>
      <c r="AP186" s="5"/>
      <c r="AQ186" s="5"/>
      <c r="AR186" s="5"/>
      <c r="AS186" s="5"/>
      <c r="AT186" s="5"/>
      <c r="AU186" s="5"/>
      <c r="AV186" s="5"/>
      <c r="AW186" s="5"/>
      <c r="AX186" s="5"/>
      <c r="AY186" s="5"/>
      <c r="AZ186" s="5"/>
      <c r="BA186" s="5"/>
      <c r="BB186" s="5"/>
      <c r="BC186" s="5"/>
      <c r="BD186" s="5"/>
      <c r="BE186" s="5"/>
      <c r="BF186" s="5"/>
    </row>
    <row r="187" spans="1:58" x14ac:dyDescent="0.25">
      <c r="A187" s="5" t="str">
        <f t="shared" si="7"/>
        <v>Operational risk capital requirements of total capital requirements201403</v>
      </c>
      <c r="B187" s="116">
        <v>201403</v>
      </c>
      <c r="C187" s="116">
        <v>9</v>
      </c>
      <c r="D187" s="116" t="s">
        <v>72</v>
      </c>
      <c r="E187" s="116">
        <v>4.8113085799999997E-2</v>
      </c>
      <c r="F187" s="116">
        <v>6.9340467700000005E-2</v>
      </c>
      <c r="G187" s="116">
        <v>8.8715290299999999E-2</v>
      </c>
      <c r="H187" s="116">
        <v>9.0631031599999995E-2</v>
      </c>
      <c r="I187" s="116">
        <v>9.79821632E-2</v>
      </c>
      <c r="J187" s="132">
        <v>0.1135114787</v>
      </c>
      <c r="K187" s="116">
        <v>0.13509204750000001</v>
      </c>
      <c r="L187" s="117">
        <v>77162459261</v>
      </c>
      <c r="M187" s="117">
        <v>787515367187</v>
      </c>
      <c r="N187" s="132">
        <v>0.1080299139</v>
      </c>
      <c r="O187" s="116">
        <v>8.1691122000000005E-2</v>
      </c>
      <c r="P187" s="116">
        <v>55</v>
      </c>
      <c r="Q187" s="5"/>
      <c r="R187" s="5"/>
      <c r="S187" s="6"/>
      <c r="T187" s="6"/>
      <c r="U187" s="5"/>
      <c r="V187" s="5" t="str">
        <f t="shared" si="8"/>
        <v>Return on equity18</v>
      </c>
      <c r="W187" s="120">
        <v>201412</v>
      </c>
      <c r="X187" s="120">
        <v>22</v>
      </c>
      <c r="Y187" s="120" t="s">
        <v>26</v>
      </c>
      <c r="Z187" s="121" t="s">
        <v>29</v>
      </c>
      <c r="AA187" s="120">
        <v>-0.105279925</v>
      </c>
      <c r="AB187" s="120">
        <v>18</v>
      </c>
      <c r="AC187" s="5"/>
      <c r="AD187" s="6"/>
      <c r="AE187" s="5"/>
      <c r="AF187" s="5"/>
      <c r="AG187" s="5"/>
      <c r="AH187" s="5"/>
      <c r="AI187" s="5"/>
      <c r="AJ187" s="5"/>
      <c r="AK187" s="5"/>
      <c r="AL187" s="5"/>
      <c r="AM187" s="5"/>
      <c r="AN187" s="5"/>
      <c r="AO187" s="5"/>
      <c r="AP187" s="5"/>
      <c r="AQ187" s="5"/>
      <c r="AR187" s="5"/>
      <c r="AS187" s="5"/>
      <c r="AT187" s="5"/>
      <c r="AU187" s="5"/>
      <c r="AV187" s="5"/>
      <c r="AW187" s="5"/>
      <c r="AX187" s="5"/>
      <c r="AY187" s="5"/>
      <c r="AZ187" s="5"/>
      <c r="BA187" s="5"/>
      <c r="BB187" s="5"/>
      <c r="BC187" s="5"/>
      <c r="BD187" s="5"/>
      <c r="BE187" s="5"/>
      <c r="BF187" s="5"/>
    </row>
    <row r="188" spans="1:58" x14ac:dyDescent="0.25">
      <c r="A188" s="5" t="str">
        <f t="shared" si="7"/>
        <v>Operational risk capital requirements of total capital requirements201406</v>
      </c>
      <c r="B188" s="116">
        <v>201406</v>
      </c>
      <c r="C188" s="116">
        <v>9</v>
      </c>
      <c r="D188" s="116" t="s">
        <v>72</v>
      </c>
      <c r="E188" s="116">
        <v>4.9172809099999999E-2</v>
      </c>
      <c r="F188" s="116">
        <v>7.1471869600000001E-2</v>
      </c>
      <c r="G188" s="116">
        <v>8.9894718400000004E-2</v>
      </c>
      <c r="H188" s="116">
        <v>9.1043085900000001E-2</v>
      </c>
      <c r="I188" s="116">
        <v>9.9241819100000003E-2</v>
      </c>
      <c r="J188" s="116">
        <v>0.1111701205</v>
      </c>
      <c r="K188" s="116">
        <v>0.14065610589999999</v>
      </c>
      <c r="L188" s="117">
        <v>77511166823</v>
      </c>
      <c r="M188" s="117">
        <v>781033313928</v>
      </c>
      <c r="N188" s="116">
        <v>0.1106527734</v>
      </c>
      <c r="O188" s="116">
        <v>8.1683551899999998E-2</v>
      </c>
      <c r="P188" s="116">
        <v>55</v>
      </c>
      <c r="Q188" s="5"/>
      <c r="R188" s="5"/>
      <c r="S188" s="6"/>
      <c r="T188" s="6"/>
      <c r="U188" s="5"/>
      <c r="V188" s="5" t="str">
        <f t="shared" si="8"/>
        <v>Return on equity19</v>
      </c>
      <c r="W188" s="120">
        <v>201412</v>
      </c>
      <c r="X188" s="120">
        <v>22</v>
      </c>
      <c r="Y188" s="120" t="s">
        <v>26</v>
      </c>
      <c r="Z188" s="121">
        <v>13</v>
      </c>
      <c r="AA188" s="120">
        <v>-0.120434286</v>
      </c>
      <c r="AB188" s="120">
        <v>19</v>
      </c>
      <c r="AC188" s="5"/>
      <c r="AD188" s="6"/>
      <c r="AE188" s="5"/>
      <c r="AF188" s="5"/>
      <c r="AG188" s="5"/>
      <c r="AH188" s="5"/>
      <c r="AI188" s="5"/>
      <c r="AJ188" s="5"/>
      <c r="AK188" s="5"/>
      <c r="AL188" s="5"/>
      <c r="AM188" s="5"/>
      <c r="AN188" s="5"/>
      <c r="AO188" s="5"/>
      <c r="AP188" s="5"/>
      <c r="AQ188" s="5"/>
      <c r="AR188" s="5"/>
      <c r="AS188" s="5"/>
      <c r="AT188" s="5"/>
      <c r="AU188" s="5"/>
      <c r="AV188" s="5"/>
      <c r="AW188" s="5"/>
      <c r="AX188" s="5"/>
      <c r="AY188" s="5"/>
      <c r="AZ188" s="5"/>
      <c r="BA188" s="5"/>
      <c r="BB188" s="5"/>
      <c r="BC188" s="5"/>
      <c r="BD188" s="5"/>
      <c r="BE188" s="5"/>
      <c r="BF188" s="5"/>
    </row>
    <row r="189" spans="1:58" x14ac:dyDescent="0.25">
      <c r="A189" s="5" t="str">
        <f t="shared" si="7"/>
        <v>Operational risk capital requirements of total capital requirements201409</v>
      </c>
      <c r="B189" s="116">
        <v>201409</v>
      </c>
      <c r="C189" s="116">
        <v>9</v>
      </c>
      <c r="D189" s="116" t="s">
        <v>72</v>
      </c>
      <c r="E189" s="116">
        <v>4.8169505299999998E-2</v>
      </c>
      <c r="F189" s="116">
        <v>6.9740199700000005E-2</v>
      </c>
      <c r="G189" s="116">
        <v>8.8490912500000005E-2</v>
      </c>
      <c r="H189" s="116">
        <v>9.1748870900000001E-2</v>
      </c>
      <c r="I189" s="116">
        <v>0.100515226</v>
      </c>
      <c r="J189" s="132">
        <v>0.1104450144</v>
      </c>
      <c r="K189" s="116">
        <v>0.14009011869999999</v>
      </c>
      <c r="L189" s="117">
        <v>79198562030</v>
      </c>
      <c r="M189" s="117">
        <v>787926020876</v>
      </c>
      <c r="N189" s="116">
        <v>0.11040190060000001</v>
      </c>
      <c r="O189" s="116">
        <v>8.2214517599999995E-2</v>
      </c>
      <c r="P189" s="116">
        <v>55</v>
      </c>
      <c r="Q189" s="5"/>
      <c r="R189" s="5"/>
      <c r="S189" s="6"/>
      <c r="T189" s="6"/>
      <c r="U189" s="5"/>
      <c r="V189" s="5" t="str">
        <f t="shared" si="8"/>
        <v>Return on equity20</v>
      </c>
      <c r="W189" s="120">
        <v>201412</v>
      </c>
      <c r="X189" s="120">
        <v>22</v>
      </c>
      <c r="Y189" s="120" t="s">
        <v>26</v>
      </c>
      <c r="Z189" s="121" t="s">
        <v>32</v>
      </c>
      <c r="AA189" s="120">
        <v>-0.1312827</v>
      </c>
      <c r="AB189" s="120">
        <v>20</v>
      </c>
      <c r="AC189" s="5"/>
      <c r="AD189" s="6"/>
      <c r="AE189" s="5"/>
      <c r="AF189" s="5"/>
      <c r="AG189" s="5"/>
      <c r="AH189" s="5"/>
      <c r="AI189" s="5"/>
      <c r="AJ189" s="5"/>
      <c r="AK189" s="5"/>
      <c r="AL189" s="5"/>
      <c r="AM189" s="5"/>
      <c r="AN189" s="5"/>
      <c r="AO189" s="5"/>
      <c r="AP189" s="5"/>
      <c r="AQ189" s="5"/>
      <c r="AR189" s="5"/>
      <c r="AS189" s="5"/>
      <c r="AT189" s="5"/>
      <c r="AU189" s="5"/>
      <c r="AV189" s="5"/>
      <c r="AW189" s="5"/>
      <c r="AX189" s="5"/>
      <c r="AY189" s="5"/>
      <c r="AZ189" s="5"/>
      <c r="BA189" s="5"/>
      <c r="BB189" s="5"/>
      <c r="BC189" s="5"/>
      <c r="BD189" s="5"/>
      <c r="BE189" s="5"/>
      <c r="BF189" s="5"/>
    </row>
    <row r="190" spans="1:58" x14ac:dyDescent="0.25">
      <c r="A190" s="5" t="str">
        <f t="shared" si="7"/>
        <v>Operational risk capital requirements of total capital requirements201412</v>
      </c>
      <c r="B190" s="116">
        <v>201412</v>
      </c>
      <c r="C190" s="116">
        <v>9</v>
      </c>
      <c r="D190" s="116" t="s">
        <v>72</v>
      </c>
      <c r="E190" s="116">
        <v>4.9632217800000003E-2</v>
      </c>
      <c r="F190" s="116">
        <v>7.5389947600000007E-2</v>
      </c>
      <c r="G190" s="116">
        <v>8.9909030900000006E-2</v>
      </c>
      <c r="H190" s="116">
        <v>9.3068588399999999E-2</v>
      </c>
      <c r="I190" s="116">
        <v>0.1014231807</v>
      </c>
      <c r="J190" s="132">
        <v>0.1122535046</v>
      </c>
      <c r="K190" s="116">
        <v>0.14400974599999999</v>
      </c>
      <c r="L190" s="117">
        <v>79018299307</v>
      </c>
      <c r="M190" s="117">
        <v>779095062336</v>
      </c>
      <c r="N190" s="116">
        <v>0.1091660091</v>
      </c>
      <c r="O190" s="116">
        <v>8.1392805900000004E-2</v>
      </c>
      <c r="P190" s="116">
        <v>55</v>
      </c>
      <c r="Q190" s="5"/>
      <c r="R190" s="5"/>
      <c r="S190" s="6"/>
      <c r="T190" s="6"/>
      <c r="U190" s="5"/>
      <c r="V190" s="5" t="str">
        <f t="shared" si="8"/>
        <v>Return on equity99</v>
      </c>
      <c r="W190" s="120">
        <v>201412</v>
      </c>
      <c r="X190" s="120">
        <v>22</v>
      </c>
      <c r="Y190" s="120" t="s">
        <v>26</v>
      </c>
      <c r="Z190" s="121" t="s">
        <v>40</v>
      </c>
      <c r="AA190" s="120">
        <v>3.19883142E-2</v>
      </c>
      <c r="AB190" s="120">
        <v>99</v>
      </c>
      <c r="AC190" s="5"/>
      <c r="AD190" s="6"/>
      <c r="AE190" s="5"/>
      <c r="AF190" s="5"/>
      <c r="AG190" s="5"/>
      <c r="AH190" s="5"/>
      <c r="AI190" s="5"/>
      <c r="AJ190" s="5"/>
      <c r="AK190" s="5"/>
      <c r="AL190" s="5"/>
      <c r="AM190" s="5"/>
      <c r="AN190" s="5"/>
      <c r="AO190" s="5"/>
      <c r="AP190" s="5"/>
      <c r="AQ190" s="5"/>
      <c r="AR190" s="5"/>
      <c r="AS190" s="5"/>
      <c r="AT190" s="5"/>
      <c r="AU190" s="5"/>
      <c r="AV190" s="5"/>
      <c r="AW190" s="5"/>
      <c r="AX190" s="5"/>
      <c r="AY190" s="5"/>
      <c r="AZ190" s="5"/>
      <c r="BA190" s="5"/>
      <c r="BB190" s="5"/>
      <c r="BC190" s="5"/>
      <c r="BD190" s="5"/>
      <c r="BE190" s="5"/>
      <c r="BF190" s="5"/>
    </row>
    <row r="191" spans="1:58" x14ac:dyDescent="0.25">
      <c r="A191" s="5" t="str">
        <f t="shared" si="7"/>
        <v>Settlement and delivery risk capital requirements of total capital requirements200912</v>
      </c>
      <c r="B191" s="116">
        <v>200912</v>
      </c>
      <c r="C191" s="116">
        <v>10</v>
      </c>
      <c r="D191" s="116" t="s">
        <v>74</v>
      </c>
      <c r="E191" s="116">
        <v>0</v>
      </c>
      <c r="F191" s="116">
        <v>0</v>
      </c>
      <c r="G191" s="116">
        <v>0</v>
      </c>
      <c r="H191" s="116">
        <v>8.6214500000000006E-5</v>
      </c>
      <c r="I191" s="116">
        <v>1.1457480000000001E-4</v>
      </c>
      <c r="J191" s="132">
        <v>8.8541917000000007E-6</v>
      </c>
      <c r="K191" s="116">
        <v>5.9320100000000001E-4</v>
      </c>
      <c r="L191" s="117">
        <v>88352395.765000001</v>
      </c>
      <c r="M191" s="117">
        <v>771132776569</v>
      </c>
      <c r="N191" s="116">
        <v>1.9675500000000002E-5</v>
      </c>
      <c r="O191" s="116">
        <v>0</v>
      </c>
      <c r="P191" s="116">
        <v>44</v>
      </c>
      <c r="Q191" s="5"/>
      <c r="R191" s="5"/>
      <c r="S191" s="6"/>
      <c r="T191" s="6"/>
      <c r="U191" s="5"/>
      <c r="V191" s="5" t="str">
        <f t="shared" si="8"/>
        <v>Cost-income ratio1</v>
      </c>
      <c r="W191" s="120">
        <v>201412</v>
      </c>
      <c r="X191" s="120">
        <v>24</v>
      </c>
      <c r="Y191" s="120" t="s">
        <v>27</v>
      </c>
      <c r="Z191" s="121" t="s">
        <v>17</v>
      </c>
      <c r="AA191" s="120">
        <v>0.79436752909999997</v>
      </c>
      <c r="AB191" s="120">
        <v>1</v>
      </c>
      <c r="AC191" s="5"/>
      <c r="AD191" s="6"/>
      <c r="AE191" s="5"/>
      <c r="AF191" s="5"/>
      <c r="AG191" s="5"/>
      <c r="AH191" s="5"/>
      <c r="AI191" s="5"/>
      <c r="AJ191" s="5"/>
      <c r="AK191" s="5"/>
      <c r="AL191" s="5"/>
      <c r="AM191" s="5"/>
      <c r="AN191" s="5"/>
      <c r="AO191" s="5"/>
      <c r="AP191" s="5"/>
      <c r="AQ191" s="5"/>
      <c r="AR191" s="5"/>
      <c r="AS191" s="5"/>
      <c r="AT191" s="5"/>
      <c r="AU191" s="5"/>
      <c r="AV191" s="5"/>
      <c r="AW191" s="5"/>
      <c r="AX191" s="5"/>
      <c r="AY191" s="5"/>
      <c r="AZ191" s="5"/>
      <c r="BA191" s="5"/>
      <c r="BB191" s="5"/>
      <c r="BC191" s="5"/>
      <c r="BD191" s="5"/>
      <c r="BE191" s="5"/>
      <c r="BF191" s="5"/>
    </row>
    <row r="192" spans="1:58" x14ac:dyDescent="0.25">
      <c r="A192" s="5" t="str">
        <f t="shared" si="7"/>
        <v>Settlement and delivery risk capital requirements of total capital requirements201003</v>
      </c>
      <c r="B192" s="116">
        <v>201003</v>
      </c>
      <c r="C192" s="116">
        <v>10</v>
      </c>
      <c r="D192" s="116" t="s">
        <v>74</v>
      </c>
      <c r="E192" s="116">
        <v>0</v>
      </c>
      <c r="F192" s="116">
        <v>0</v>
      </c>
      <c r="G192" s="116">
        <v>0</v>
      </c>
      <c r="H192" s="116">
        <v>1.218205E-4</v>
      </c>
      <c r="I192" s="116">
        <v>8.6313500000000006E-5</v>
      </c>
      <c r="J192" s="116">
        <v>3.6326674999999998E-6</v>
      </c>
      <c r="K192" s="116">
        <v>2.6099869999999999E-4</v>
      </c>
      <c r="L192" s="117">
        <v>69996014.042999998</v>
      </c>
      <c r="M192" s="117">
        <v>810951139826</v>
      </c>
      <c r="N192" s="116">
        <v>1.9865999999999999E-5</v>
      </c>
      <c r="O192" s="116">
        <v>0</v>
      </c>
      <c r="P192" s="116">
        <v>43</v>
      </c>
      <c r="Q192" s="5"/>
      <c r="R192" s="5"/>
      <c r="S192" s="6"/>
      <c r="T192" s="6"/>
      <c r="U192" s="5"/>
      <c r="V192" s="5" t="str">
        <f t="shared" si="8"/>
        <v>Cost-income ratio2</v>
      </c>
      <c r="W192" s="120">
        <v>201412</v>
      </c>
      <c r="X192" s="120">
        <v>24</v>
      </c>
      <c r="Y192" s="120" t="s">
        <v>27</v>
      </c>
      <c r="Z192" s="121">
        <v>5</v>
      </c>
      <c r="AA192" s="120">
        <v>0.77693476770000003</v>
      </c>
      <c r="AB192" s="120">
        <v>2</v>
      </c>
      <c r="AC192" s="5"/>
      <c r="AD192" s="6"/>
      <c r="AE192" s="5"/>
      <c r="AF192" s="5"/>
      <c r="AG192" s="5"/>
      <c r="AH192" s="5"/>
      <c r="AI192" s="5"/>
      <c r="AJ192" s="5"/>
      <c r="AK192" s="5"/>
      <c r="AL192" s="5"/>
      <c r="AM192" s="5"/>
      <c r="AN192" s="5"/>
      <c r="AO192" s="5"/>
      <c r="AP192" s="5"/>
      <c r="AQ192" s="5"/>
      <c r="AR192" s="5"/>
      <c r="AS192" s="5"/>
      <c r="AT192" s="5"/>
      <c r="AU192" s="5"/>
      <c r="AV192" s="5"/>
      <c r="AW192" s="5"/>
      <c r="AX192" s="5"/>
      <c r="AY192" s="5"/>
      <c r="AZ192" s="5"/>
      <c r="BA192" s="5"/>
      <c r="BB192" s="5"/>
      <c r="BC192" s="5"/>
      <c r="BD192" s="5"/>
      <c r="BE192" s="5"/>
      <c r="BF192" s="5"/>
    </row>
    <row r="193" spans="1:58" x14ac:dyDescent="0.25">
      <c r="A193" s="5" t="str">
        <f t="shared" si="7"/>
        <v>Settlement and delivery risk capital requirements of total capital requirements201006</v>
      </c>
      <c r="B193" s="116">
        <v>201006</v>
      </c>
      <c r="C193" s="116">
        <v>10</v>
      </c>
      <c r="D193" s="116" t="s">
        <v>74</v>
      </c>
      <c r="E193" s="116">
        <v>0</v>
      </c>
      <c r="F193" s="116">
        <v>0</v>
      </c>
      <c r="G193" s="116">
        <v>0</v>
      </c>
      <c r="H193" s="116">
        <v>1.632472E-4</v>
      </c>
      <c r="I193" s="116">
        <v>1.585751E-4</v>
      </c>
      <c r="J193" s="132">
        <v>1.1419299999999999E-5</v>
      </c>
      <c r="K193" s="116">
        <v>7.6964259999999995E-4</v>
      </c>
      <c r="L193" s="117">
        <v>131091056.08</v>
      </c>
      <c r="M193" s="117">
        <v>826681469541</v>
      </c>
      <c r="N193" s="116">
        <v>1.1419299999999999E-5</v>
      </c>
      <c r="O193" s="116">
        <v>0</v>
      </c>
      <c r="P193" s="116">
        <v>43</v>
      </c>
      <c r="Q193" s="5"/>
      <c r="R193" s="5"/>
      <c r="S193" s="6"/>
      <c r="T193" s="6"/>
      <c r="U193" s="5"/>
      <c r="V193" s="5" t="str">
        <f t="shared" si="8"/>
        <v>Cost-income ratio3</v>
      </c>
      <c r="W193" s="120">
        <v>201412</v>
      </c>
      <c r="X193" s="120">
        <v>24</v>
      </c>
      <c r="Y193" s="120" t="s">
        <v>27</v>
      </c>
      <c r="Z193" s="121" t="s">
        <v>25</v>
      </c>
      <c r="AA193" s="120">
        <v>0.67513447559999995</v>
      </c>
      <c r="AB193" s="120">
        <v>3</v>
      </c>
      <c r="AC193" s="5"/>
      <c r="AD193" s="6"/>
      <c r="AE193" s="5"/>
      <c r="AF193" s="5"/>
      <c r="AG193" s="5"/>
      <c r="AH193" s="5"/>
      <c r="AI193" s="5"/>
      <c r="AJ193" s="5"/>
      <c r="AK193" s="5"/>
      <c r="AL193" s="5"/>
      <c r="AM193" s="5"/>
      <c r="AN193" s="5"/>
      <c r="AO193" s="5"/>
      <c r="AP193" s="5"/>
      <c r="AQ193" s="5"/>
      <c r="AR193" s="5"/>
      <c r="AS193" s="5"/>
      <c r="AT193" s="5"/>
      <c r="AU193" s="5"/>
      <c r="AV193" s="5"/>
      <c r="AW193" s="5"/>
      <c r="AX193" s="5"/>
      <c r="AY193" s="5"/>
      <c r="AZ193" s="5"/>
      <c r="BA193" s="5"/>
      <c r="BB193" s="5"/>
      <c r="BC193" s="5"/>
      <c r="BD193" s="5"/>
      <c r="BE193" s="5"/>
      <c r="BF193" s="5"/>
    </row>
    <row r="194" spans="1:58" x14ac:dyDescent="0.25">
      <c r="A194" s="5" t="str">
        <f t="shared" ref="A194:A257" si="9">CONCATENATE(D194,B194)</f>
        <v>Settlement and delivery risk capital requirements of total capital requirements201009</v>
      </c>
      <c r="B194" s="116">
        <v>201009</v>
      </c>
      <c r="C194" s="116">
        <v>10</v>
      </c>
      <c r="D194" s="116" t="s">
        <v>74</v>
      </c>
      <c r="E194" s="116">
        <v>0</v>
      </c>
      <c r="F194" s="116">
        <v>0</v>
      </c>
      <c r="G194" s="116">
        <v>0</v>
      </c>
      <c r="H194" s="116">
        <v>1.152126E-4</v>
      </c>
      <c r="I194" s="116">
        <v>1.387614E-4</v>
      </c>
      <c r="J194" s="116">
        <v>3.2879142000000002E-6</v>
      </c>
      <c r="K194" s="116">
        <v>9.7700549999999993E-4</v>
      </c>
      <c r="L194" s="117">
        <v>112203937.75</v>
      </c>
      <c r="M194" s="117">
        <v>808610621526</v>
      </c>
      <c r="N194" s="116">
        <v>1.09258E-5</v>
      </c>
      <c r="O194" s="116">
        <v>0</v>
      </c>
      <c r="P194" s="116">
        <v>45</v>
      </c>
      <c r="Q194" s="5"/>
      <c r="R194" s="5"/>
      <c r="S194" s="6"/>
      <c r="T194" s="6"/>
      <c r="U194" s="5"/>
      <c r="V194" s="5" t="str">
        <f t="shared" si="8"/>
        <v>Cost-income ratio4</v>
      </c>
      <c r="W194" s="120">
        <v>201412</v>
      </c>
      <c r="X194" s="120">
        <v>24</v>
      </c>
      <c r="Y194" s="120" t="s">
        <v>27</v>
      </c>
      <c r="Z194" s="121" t="s">
        <v>29</v>
      </c>
      <c r="AA194" s="120">
        <v>0.669689384</v>
      </c>
      <c r="AB194" s="120">
        <v>4</v>
      </c>
      <c r="AC194" s="5"/>
      <c r="AD194" s="6"/>
      <c r="AE194" s="5"/>
      <c r="AF194" s="5"/>
      <c r="AG194" s="5"/>
      <c r="AH194" s="5"/>
      <c r="AI194" s="5"/>
      <c r="AJ194" s="5"/>
      <c r="AK194" s="5"/>
      <c r="AL194" s="5"/>
      <c r="AM194" s="5"/>
      <c r="AN194" s="5"/>
      <c r="AO194" s="5"/>
      <c r="AP194" s="5"/>
      <c r="AQ194" s="5"/>
      <c r="AR194" s="5"/>
      <c r="AS194" s="5"/>
      <c r="AT194" s="5"/>
      <c r="AU194" s="5"/>
      <c r="AV194" s="5"/>
      <c r="AW194" s="5"/>
      <c r="AX194" s="5"/>
      <c r="AY194" s="5"/>
      <c r="AZ194" s="5"/>
      <c r="BA194" s="5"/>
      <c r="BB194" s="5"/>
      <c r="BC194" s="5"/>
      <c r="BD194" s="5"/>
      <c r="BE194" s="5"/>
      <c r="BF194" s="5"/>
    </row>
    <row r="195" spans="1:58" x14ac:dyDescent="0.25">
      <c r="A195" s="5" t="str">
        <f t="shared" si="9"/>
        <v>Settlement and delivery risk capital requirements of total capital requirements201012</v>
      </c>
      <c r="B195" s="116">
        <v>201012</v>
      </c>
      <c r="C195" s="116">
        <v>10</v>
      </c>
      <c r="D195" s="116" t="s">
        <v>74</v>
      </c>
      <c r="E195" s="116">
        <v>0</v>
      </c>
      <c r="F195" s="116">
        <v>0</v>
      </c>
      <c r="G195" s="116">
        <v>0</v>
      </c>
      <c r="H195" s="116">
        <v>3.2460749999999999E-4</v>
      </c>
      <c r="I195" s="116">
        <v>1.870122E-4</v>
      </c>
      <c r="J195" s="132">
        <v>2.65877E-5</v>
      </c>
      <c r="K195" s="116">
        <v>1.2262416000000001E-3</v>
      </c>
      <c r="L195" s="117">
        <v>150029352.59999999</v>
      </c>
      <c r="M195" s="117">
        <v>802243451442</v>
      </c>
      <c r="N195" s="132">
        <v>2.4468799999999999E-5</v>
      </c>
      <c r="O195" s="116">
        <v>0</v>
      </c>
      <c r="P195" s="116">
        <v>45</v>
      </c>
      <c r="Q195" s="5"/>
      <c r="R195" s="5"/>
      <c r="S195" s="6"/>
      <c r="T195" s="6"/>
      <c r="U195" s="5"/>
      <c r="V195" s="5" t="str">
        <f t="shared" si="8"/>
        <v>Cost-income ratio5</v>
      </c>
      <c r="W195" s="120">
        <v>201412</v>
      </c>
      <c r="X195" s="120">
        <v>24</v>
      </c>
      <c r="Y195" s="120" t="s">
        <v>27</v>
      </c>
      <c r="Z195" s="121">
        <v>7</v>
      </c>
      <c r="AA195" s="120">
        <v>0.64838671739999998</v>
      </c>
      <c r="AB195" s="120">
        <v>5</v>
      </c>
      <c r="AC195" s="5"/>
      <c r="AD195" s="6"/>
      <c r="AE195" s="5"/>
      <c r="AF195" s="5"/>
      <c r="AG195" s="5"/>
      <c r="AH195" s="5"/>
      <c r="AI195" s="5"/>
      <c r="AJ195" s="5"/>
      <c r="AK195" s="5"/>
      <c r="AL195" s="5"/>
      <c r="AM195" s="5"/>
      <c r="AN195" s="5"/>
      <c r="AO195" s="5"/>
      <c r="AP195" s="5"/>
      <c r="AQ195" s="5"/>
      <c r="AR195" s="5"/>
      <c r="AS195" s="5"/>
      <c r="AT195" s="5"/>
      <c r="AU195" s="5"/>
      <c r="AV195" s="5"/>
      <c r="AW195" s="5"/>
      <c r="AX195" s="5"/>
      <c r="AY195" s="5"/>
      <c r="AZ195" s="5"/>
      <c r="BA195" s="5"/>
      <c r="BB195" s="5"/>
      <c r="BC195" s="5"/>
      <c r="BD195" s="5"/>
      <c r="BE195" s="5"/>
      <c r="BF195" s="5"/>
    </row>
    <row r="196" spans="1:58" x14ac:dyDescent="0.25">
      <c r="A196" s="5" t="str">
        <f t="shared" si="9"/>
        <v>Settlement and delivery risk capital requirements of total capital requirements201103</v>
      </c>
      <c r="B196" s="116">
        <v>201103</v>
      </c>
      <c r="C196" s="116">
        <v>10</v>
      </c>
      <c r="D196" s="116" t="s">
        <v>74</v>
      </c>
      <c r="E196" s="116">
        <v>0</v>
      </c>
      <c r="F196" s="116">
        <v>0</v>
      </c>
      <c r="G196" s="116">
        <v>0</v>
      </c>
      <c r="H196" s="116">
        <v>4.5820099999999999E-4</v>
      </c>
      <c r="I196" s="116">
        <v>1.7407429999999999E-4</v>
      </c>
      <c r="J196" s="132">
        <v>9.4957893999999994E-6</v>
      </c>
      <c r="K196" s="116">
        <v>3.6081479999999999E-4</v>
      </c>
      <c r="L196" s="117">
        <v>136514346.71000001</v>
      </c>
      <c r="M196" s="117">
        <v>784230409450</v>
      </c>
      <c r="N196" s="116">
        <v>7.4594419000000001E-6</v>
      </c>
      <c r="O196" s="116">
        <v>0</v>
      </c>
      <c r="P196" s="116">
        <v>46</v>
      </c>
      <c r="Q196" s="5"/>
      <c r="R196" s="5"/>
      <c r="S196" s="6"/>
      <c r="T196" s="6"/>
      <c r="U196" s="5"/>
      <c r="V196" s="5" t="str">
        <f t="shared" si="8"/>
        <v>Cost-income ratio6</v>
      </c>
      <c r="W196" s="120">
        <v>201412</v>
      </c>
      <c r="X196" s="120">
        <v>24</v>
      </c>
      <c r="Y196" s="120" t="s">
        <v>27</v>
      </c>
      <c r="Z196" s="121">
        <v>2</v>
      </c>
      <c r="AA196" s="120">
        <v>0.64566889660000004</v>
      </c>
      <c r="AB196" s="120">
        <v>6</v>
      </c>
      <c r="AC196" s="5"/>
      <c r="AD196" s="6"/>
      <c r="AE196" s="5"/>
      <c r="AF196" s="5"/>
      <c r="AG196" s="5"/>
      <c r="AH196" s="5"/>
      <c r="AI196" s="5"/>
      <c r="AJ196" s="5"/>
      <c r="AK196" s="5"/>
      <c r="AL196" s="5"/>
      <c r="AM196" s="5"/>
      <c r="AN196" s="5"/>
      <c r="AO196" s="5"/>
      <c r="AP196" s="5"/>
      <c r="AQ196" s="5"/>
      <c r="AR196" s="5"/>
      <c r="AS196" s="5"/>
      <c r="AT196" s="5"/>
      <c r="AU196" s="5"/>
      <c r="AV196" s="5"/>
      <c r="AW196" s="5"/>
      <c r="AX196" s="5"/>
      <c r="AY196" s="5"/>
      <c r="AZ196" s="5"/>
      <c r="BA196" s="5"/>
      <c r="BB196" s="5"/>
      <c r="BC196" s="5"/>
      <c r="BD196" s="5"/>
      <c r="BE196" s="5"/>
      <c r="BF196" s="5"/>
    </row>
    <row r="197" spans="1:58" x14ac:dyDescent="0.25">
      <c r="A197" s="5" t="str">
        <f t="shared" si="9"/>
        <v>Settlement and delivery risk capital requirements of total capital requirements201106</v>
      </c>
      <c r="B197" s="116">
        <v>201106</v>
      </c>
      <c r="C197" s="116">
        <v>10</v>
      </c>
      <c r="D197" s="116" t="s">
        <v>74</v>
      </c>
      <c r="E197" s="116">
        <v>0</v>
      </c>
      <c r="F197" s="116">
        <v>0</v>
      </c>
      <c r="G197" s="116">
        <v>0</v>
      </c>
      <c r="H197" s="116">
        <v>1.004829E-4</v>
      </c>
      <c r="I197" s="116">
        <v>2.3439540000000001E-4</v>
      </c>
      <c r="J197" s="132">
        <v>3.5778899999999997E-5</v>
      </c>
      <c r="K197" s="116">
        <v>1.0285648999999999E-3</v>
      </c>
      <c r="L197" s="117">
        <v>195185012.58000001</v>
      </c>
      <c r="M197" s="117">
        <v>832716949518</v>
      </c>
      <c r="N197" s="116">
        <v>2.6269199999999999E-5</v>
      </c>
      <c r="O197" s="116">
        <v>0</v>
      </c>
      <c r="P197" s="116">
        <v>51</v>
      </c>
      <c r="Q197" s="5"/>
      <c r="R197" s="5"/>
      <c r="S197" s="6"/>
      <c r="T197" s="6"/>
      <c r="U197" s="5"/>
      <c r="V197" s="5" t="str">
        <f t="shared" si="8"/>
        <v>Cost-income ratio7</v>
      </c>
      <c r="W197" s="120">
        <v>201412</v>
      </c>
      <c r="X197" s="120">
        <v>24</v>
      </c>
      <c r="Y197" s="120" t="s">
        <v>27</v>
      </c>
      <c r="Z197" s="121" t="s">
        <v>23</v>
      </c>
      <c r="AA197" s="120">
        <v>0.63393383520000002</v>
      </c>
      <c r="AB197" s="120">
        <v>7</v>
      </c>
      <c r="AC197" s="5"/>
      <c r="AD197" s="6"/>
      <c r="AE197" s="5"/>
      <c r="AF197" s="5"/>
      <c r="AG197" s="5"/>
      <c r="AH197" s="5"/>
      <c r="AI197" s="5"/>
      <c r="AJ197" s="5"/>
      <c r="AK197" s="5"/>
      <c r="AL197" s="5"/>
      <c r="AM197" s="5"/>
      <c r="AN197" s="5"/>
      <c r="AO197" s="5"/>
      <c r="AP197" s="5"/>
      <c r="AQ197" s="5"/>
      <c r="AR197" s="5"/>
      <c r="AS197" s="5"/>
      <c r="AT197" s="5"/>
      <c r="AU197" s="5"/>
      <c r="AV197" s="5"/>
      <c r="AW197" s="5"/>
      <c r="AX197" s="5"/>
      <c r="AY197" s="5"/>
      <c r="AZ197" s="5"/>
      <c r="BA197" s="5"/>
      <c r="BB197" s="5"/>
      <c r="BC197" s="5"/>
      <c r="BD197" s="5"/>
      <c r="BE197" s="5"/>
      <c r="BF197" s="5"/>
    </row>
    <row r="198" spans="1:58" x14ac:dyDescent="0.25">
      <c r="A198" s="5" t="str">
        <f t="shared" si="9"/>
        <v>Settlement and delivery risk capital requirements of total capital requirements201109</v>
      </c>
      <c r="B198" s="116">
        <v>201109</v>
      </c>
      <c r="C198" s="116">
        <v>10</v>
      </c>
      <c r="D198" s="116" t="s">
        <v>74</v>
      </c>
      <c r="E198" s="116">
        <v>0</v>
      </c>
      <c r="F198" s="116">
        <v>0</v>
      </c>
      <c r="G198" s="132">
        <v>0</v>
      </c>
      <c r="H198" s="116">
        <v>7.0862499999999995E-5</v>
      </c>
      <c r="I198" s="116">
        <v>1.7167589999999999E-4</v>
      </c>
      <c r="J198" s="132">
        <v>2.3387371000000001E-6</v>
      </c>
      <c r="K198" s="116">
        <v>4.1028899999999999E-4</v>
      </c>
      <c r="L198" s="117">
        <v>145848101.97999999</v>
      </c>
      <c r="M198" s="117">
        <v>849555066590</v>
      </c>
      <c r="N198" s="116">
        <v>1.4860399999999999E-5</v>
      </c>
      <c r="O198" s="116">
        <v>0</v>
      </c>
      <c r="P198" s="116">
        <v>52</v>
      </c>
      <c r="Q198" s="5"/>
      <c r="R198" s="5"/>
      <c r="S198" s="6"/>
      <c r="T198" s="6"/>
      <c r="U198" s="5"/>
      <c r="V198" s="5" t="str">
        <f t="shared" si="8"/>
        <v>Cost-income ratio8</v>
      </c>
      <c r="W198" s="120">
        <v>201412</v>
      </c>
      <c r="X198" s="120">
        <v>24</v>
      </c>
      <c r="Y198" s="120" t="s">
        <v>27</v>
      </c>
      <c r="Z198" s="121" t="s">
        <v>32</v>
      </c>
      <c r="AA198" s="120">
        <v>0.60648284640000005</v>
      </c>
      <c r="AB198" s="120">
        <v>8</v>
      </c>
      <c r="AC198" s="5"/>
      <c r="AD198" s="6"/>
      <c r="AE198" s="5"/>
      <c r="AF198" s="5"/>
      <c r="AG198" s="5"/>
      <c r="AH198" s="5"/>
      <c r="AI198" s="5"/>
      <c r="AJ198" s="5"/>
      <c r="AK198" s="5"/>
      <c r="AL198" s="5"/>
      <c r="AM198" s="5"/>
      <c r="AN198" s="5"/>
      <c r="AO198" s="5"/>
      <c r="AP198" s="5"/>
      <c r="AQ198" s="5"/>
      <c r="AR198" s="5"/>
      <c r="AS198" s="5"/>
      <c r="AT198" s="5"/>
      <c r="AU198" s="5"/>
      <c r="AV198" s="5"/>
      <c r="AW198" s="5"/>
      <c r="AX198" s="5"/>
      <c r="AY198" s="5"/>
      <c r="AZ198" s="5"/>
      <c r="BA198" s="5"/>
      <c r="BB198" s="5"/>
      <c r="BC198" s="5"/>
      <c r="BD198" s="5"/>
      <c r="BE198" s="5"/>
      <c r="BF198" s="5"/>
    </row>
    <row r="199" spans="1:58" x14ac:dyDescent="0.25">
      <c r="A199" s="5" t="str">
        <f t="shared" si="9"/>
        <v>Settlement and delivery risk capital requirements of total capital requirements201112</v>
      </c>
      <c r="B199" s="116">
        <v>201112</v>
      </c>
      <c r="C199" s="116">
        <v>10</v>
      </c>
      <c r="D199" s="116" t="s">
        <v>74</v>
      </c>
      <c r="E199" s="116">
        <v>0</v>
      </c>
      <c r="F199" s="116">
        <v>0</v>
      </c>
      <c r="G199" s="132">
        <v>0</v>
      </c>
      <c r="H199" s="116">
        <v>6.7759100000000007E-5</v>
      </c>
      <c r="I199" s="116">
        <v>1.7306320000000001E-4</v>
      </c>
      <c r="J199" s="132">
        <v>4.9309106E-6</v>
      </c>
      <c r="K199" s="116">
        <v>4.6655539999999998E-4</v>
      </c>
      <c r="L199" s="117">
        <v>149243539.21000001</v>
      </c>
      <c r="M199" s="117">
        <v>862364148119</v>
      </c>
      <c r="N199" s="116">
        <v>1.20887E-5</v>
      </c>
      <c r="O199" s="116">
        <v>0</v>
      </c>
      <c r="P199" s="116">
        <v>51</v>
      </c>
      <c r="Q199" s="5"/>
      <c r="R199" s="5"/>
      <c r="S199" s="6"/>
      <c r="T199" s="6"/>
      <c r="U199" s="5"/>
      <c r="V199" s="5" t="str">
        <f t="shared" si="8"/>
        <v>Cost-income ratio9</v>
      </c>
      <c r="W199" s="120">
        <v>201412</v>
      </c>
      <c r="X199" s="120">
        <v>24</v>
      </c>
      <c r="Y199" s="120" t="s">
        <v>27</v>
      </c>
      <c r="Z199" s="121">
        <v>11</v>
      </c>
      <c r="AA199" s="120">
        <v>0.59901502520000005</v>
      </c>
      <c r="AB199" s="120">
        <v>9</v>
      </c>
      <c r="AC199" s="5"/>
      <c r="AD199" s="6"/>
      <c r="AE199" s="5"/>
      <c r="AF199" s="5"/>
      <c r="AG199" s="5"/>
      <c r="AH199" s="5"/>
      <c r="AI199" s="5"/>
      <c r="AJ199" s="5"/>
      <c r="AK199" s="5"/>
      <c r="AL199" s="5"/>
      <c r="AM199" s="5"/>
      <c r="AN199" s="5"/>
      <c r="AO199" s="5"/>
      <c r="AP199" s="5"/>
      <c r="AQ199" s="5"/>
      <c r="AR199" s="5"/>
      <c r="AS199" s="5"/>
      <c r="AT199" s="5"/>
      <c r="AU199" s="5"/>
      <c r="AV199" s="5"/>
      <c r="AW199" s="5"/>
      <c r="AX199" s="5"/>
      <c r="AY199" s="5"/>
      <c r="AZ199" s="5"/>
      <c r="BA199" s="5"/>
      <c r="BB199" s="5"/>
      <c r="BC199" s="5"/>
      <c r="BD199" s="5"/>
      <c r="BE199" s="5"/>
      <c r="BF199" s="5"/>
    </row>
    <row r="200" spans="1:58" x14ac:dyDescent="0.25">
      <c r="A200" s="5" t="str">
        <f t="shared" si="9"/>
        <v>Settlement and delivery risk capital requirements of total capital requirements201203</v>
      </c>
      <c r="B200" s="116">
        <v>201203</v>
      </c>
      <c r="C200" s="116">
        <v>10</v>
      </c>
      <c r="D200" s="116" t="s">
        <v>74</v>
      </c>
      <c r="E200" s="116">
        <v>0</v>
      </c>
      <c r="F200" s="116">
        <v>0</v>
      </c>
      <c r="G200" s="116">
        <v>0</v>
      </c>
      <c r="H200" s="116">
        <v>1.39634E-4</v>
      </c>
      <c r="I200" s="116">
        <v>2.8319629999999998E-4</v>
      </c>
      <c r="J200" s="132">
        <v>9.1481084999999996E-6</v>
      </c>
      <c r="K200" s="116">
        <v>5.1354929999999997E-4</v>
      </c>
      <c r="L200" s="117">
        <v>236764098.81999999</v>
      </c>
      <c r="M200" s="117">
        <v>836042228058</v>
      </c>
      <c r="N200" s="132">
        <v>2.27267E-5</v>
      </c>
      <c r="O200" s="116">
        <v>0</v>
      </c>
      <c r="P200" s="116">
        <v>50</v>
      </c>
      <c r="Q200" s="5"/>
      <c r="R200" s="5"/>
      <c r="S200" s="6"/>
      <c r="T200" s="6"/>
      <c r="U200" s="5"/>
      <c r="V200" s="5" t="str">
        <f t="shared" si="8"/>
        <v>Cost-income ratio10</v>
      </c>
      <c r="W200" s="120">
        <v>201412</v>
      </c>
      <c r="X200" s="120">
        <v>24</v>
      </c>
      <c r="Y200" s="120" t="s">
        <v>27</v>
      </c>
      <c r="Z200" s="121">
        <v>1</v>
      </c>
      <c r="AA200" s="120">
        <v>0.59494130310000004</v>
      </c>
      <c r="AB200" s="120">
        <v>10</v>
      </c>
      <c r="AC200" s="5"/>
      <c r="AD200" s="6"/>
      <c r="AE200" s="5"/>
      <c r="AF200" s="5"/>
      <c r="AG200" s="5"/>
      <c r="AH200" s="5"/>
      <c r="AI200" s="5"/>
      <c r="AJ200" s="5"/>
      <c r="AK200" s="5"/>
      <c r="AL200" s="5"/>
      <c r="AM200" s="5"/>
      <c r="AN200" s="5"/>
      <c r="AO200" s="5"/>
      <c r="AP200" s="5"/>
      <c r="AQ200" s="5"/>
      <c r="AR200" s="5"/>
      <c r="AS200" s="5"/>
      <c r="AT200" s="5"/>
      <c r="AU200" s="5"/>
      <c r="AV200" s="5"/>
      <c r="AW200" s="5"/>
      <c r="AX200" s="5"/>
      <c r="AY200" s="5"/>
      <c r="AZ200" s="5"/>
      <c r="BA200" s="5"/>
      <c r="BB200" s="5"/>
      <c r="BC200" s="5"/>
      <c r="BD200" s="5"/>
      <c r="BE200" s="5"/>
      <c r="BF200" s="5"/>
    </row>
    <row r="201" spans="1:58" x14ac:dyDescent="0.25">
      <c r="A201" s="5" t="str">
        <f t="shared" si="9"/>
        <v>Settlement and delivery risk capital requirements of total capital requirements201206</v>
      </c>
      <c r="B201" s="116">
        <v>201206</v>
      </c>
      <c r="C201" s="116">
        <v>10</v>
      </c>
      <c r="D201" s="116" t="s">
        <v>74</v>
      </c>
      <c r="E201" s="116">
        <v>0</v>
      </c>
      <c r="F201" s="116">
        <v>0</v>
      </c>
      <c r="G201" s="132">
        <v>0</v>
      </c>
      <c r="H201" s="116">
        <v>6.1703299999999996E-5</v>
      </c>
      <c r="I201" s="116">
        <v>1.373836E-4</v>
      </c>
      <c r="J201" s="116">
        <v>1.00026E-5</v>
      </c>
      <c r="K201" s="116">
        <v>3.6120610000000002E-4</v>
      </c>
      <c r="L201" s="117">
        <v>114605335.26000001</v>
      </c>
      <c r="M201" s="117">
        <v>834199695301</v>
      </c>
      <c r="N201" s="116">
        <v>3.4254300000000002E-5</v>
      </c>
      <c r="O201" s="116">
        <v>0</v>
      </c>
      <c r="P201" s="116">
        <v>51</v>
      </c>
      <c r="Q201" s="5"/>
      <c r="R201" s="5"/>
      <c r="S201" s="6"/>
      <c r="T201" s="6"/>
      <c r="U201" s="5"/>
      <c r="V201" s="5" t="str">
        <f t="shared" si="8"/>
        <v>Cost-income ratio11</v>
      </c>
      <c r="W201" s="120">
        <v>201412</v>
      </c>
      <c r="X201" s="120">
        <v>24</v>
      </c>
      <c r="Y201" s="120" t="s">
        <v>27</v>
      </c>
      <c r="Z201" s="121">
        <v>3</v>
      </c>
      <c r="AA201" s="120">
        <v>0.59140437239999999</v>
      </c>
      <c r="AB201" s="120">
        <v>11</v>
      </c>
      <c r="AC201" s="5"/>
      <c r="AD201" s="6"/>
      <c r="AE201" s="5"/>
      <c r="AF201" s="5"/>
      <c r="AG201" s="5"/>
      <c r="AH201" s="5"/>
      <c r="AI201" s="5"/>
      <c r="AJ201" s="5"/>
      <c r="AK201" s="5"/>
      <c r="AL201" s="5"/>
      <c r="AM201" s="5"/>
      <c r="AN201" s="5"/>
      <c r="AO201" s="5"/>
      <c r="AP201" s="5"/>
      <c r="AQ201" s="5"/>
      <c r="AR201" s="5"/>
      <c r="AS201" s="5"/>
      <c r="AT201" s="5"/>
      <c r="AU201" s="5"/>
      <c r="AV201" s="5"/>
      <c r="AW201" s="5"/>
      <c r="AX201" s="5"/>
      <c r="AY201" s="5"/>
      <c r="AZ201" s="5"/>
      <c r="BA201" s="5"/>
      <c r="BB201" s="5"/>
      <c r="BC201" s="5"/>
      <c r="BD201" s="5"/>
      <c r="BE201" s="5"/>
      <c r="BF201" s="5"/>
    </row>
    <row r="202" spans="1:58" x14ac:dyDescent="0.25">
      <c r="A202" s="5" t="str">
        <f t="shared" si="9"/>
        <v>Settlement and delivery risk capital requirements of total capital requirements201209</v>
      </c>
      <c r="B202" s="116">
        <v>201209</v>
      </c>
      <c r="C202" s="116">
        <v>10</v>
      </c>
      <c r="D202" s="116" t="s">
        <v>74</v>
      </c>
      <c r="E202" s="116">
        <v>0</v>
      </c>
      <c r="F202" s="116">
        <v>0</v>
      </c>
      <c r="G202" s="116">
        <v>0</v>
      </c>
      <c r="H202" s="116">
        <v>1.7640139999999999E-4</v>
      </c>
      <c r="I202" s="116">
        <v>3.664459E-4</v>
      </c>
      <c r="J202" s="116">
        <v>5.3416590000000004E-6</v>
      </c>
      <c r="K202" s="116">
        <v>2.019833E-4</v>
      </c>
      <c r="L202" s="117">
        <v>303322763.69</v>
      </c>
      <c r="M202" s="117">
        <v>827742233603</v>
      </c>
      <c r="N202" s="116">
        <v>1.7375199999999999E-5</v>
      </c>
      <c r="O202" s="116">
        <v>0</v>
      </c>
      <c r="P202" s="116">
        <v>51</v>
      </c>
      <c r="Q202" s="5"/>
      <c r="R202" s="5"/>
      <c r="S202" s="6"/>
      <c r="T202" s="6"/>
      <c r="U202" s="5"/>
      <c r="V202" s="5" t="str">
        <f t="shared" si="8"/>
        <v>Cost-income ratio12</v>
      </c>
      <c r="W202" s="120">
        <v>201412</v>
      </c>
      <c r="X202" s="120">
        <v>24</v>
      </c>
      <c r="Y202" s="120" t="s">
        <v>27</v>
      </c>
      <c r="Z202" s="121">
        <v>12</v>
      </c>
      <c r="AA202" s="120">
        <v>0.53534822289999995</v>
      </c>
      <c r="AB202" s="120">
        <v>12</v>
      </c>
      <c r="AC202" s="5"/>
      <c r="AD202" s="6"/>
      <c r="AE202" s="5"/>
      <c r="AF202" s="5"/>
      <c r="AG202" s="5"/>
      <c r="AH202" s="5"/>
      <c r="AI202" s="5"/>
      <c r="AJ202" s="5"/>
      <c r="AK202" s="5"/>
      <c r="AL202" s="5"/>
      <c r="AM202" s="5"/>
      <c r="AN202" s="5"/>
      <c r="AO202" s="5"/>
      <c r="AP202" s="5"/>
      <c r="AQ202" s="5"/>
      <c r="AR202" s="5"/>
      <c r="AS202" s="5"/>
      <c r="AT202" s="5"/>
      <c r="AU202" s="5"/>
      <c r="AV202" s="5"/>
      <c r="AW202" s="5"/>
      <c r="AX202" s="5"/>
      <c r="AY202" s="5"/>
      <c r="AZ202" s="5"/>
      <c r="BA202" s="5"/>
      <c r="BB202" s="5"/>
      <c r="BC202" s="5"/>
      <c r="BD202" s="5"/>
      <c r="BE202" s="5"/>
      <c r="BF202" s="5"/>
    </row>
    <row r="203" spans="1:58" x14ac:dyDescent="0.25">
      <c r="A203" s="5" t="str">
        <f t="shared" si="9"/>
        <v>Settlement and delivery risk capital requirements of total capital requirements201212</v>
      </c>
      <c r="B203" s="116">
        <v>201212</v>
      </c>
      <c r="C203" s="116">
        <v>10</v>
      </c>
      <c r="D203" s="116" t="s">
        <v>74</v>
      </c>
      <c r="E203" s="116">
        <v>0</v>
      </c>
      <c r="F203" s="116">
        <v>0</v>
      </c>
      <c r="G203" s="116">
        <v>0</v>
      </c>
      <c r="H203" s="116">
        <v>2.3567959999999999E-4</v>
      </c>
      <c r="I203" s="116">
        <v>4.1901440000000002E-4</v>
      </c>
      <c r="J203" s="116">
        <v>1.9886900000000001E-5</v>
      </c>
      <c r="K203" s="116">
        <v>1.9451869000000001E-3</v>
      </c>
      <c r="L203" s="117">
        <v>337261910.38999999</v>
      </c>
      <c r="M203" s="117">
        <v>804893357333</v>
      </c>
      <c r="N203" s="116">
        <v>6.2485799999999997E-5</v>
      </c>
      <c r="O203" s="116">
        <v>0</v>
      </c>
      <c r="P203" s="116">
        <v>51</v>
      </c>
      <c r="Q203" s="5"/>
      <c r="R203" s="5"/>
      <c r="S203" s="6"/>
      <c r="T203" s="6"/>
      <c r="U203" s="5"/>
      <c r="V203" s="5" t="str">
        <f t="shared" si="8"/>
        <v>Cost-income ratio13</v>
      </c>
      <c r="W203" s="120">
        <v>201412</v>
      </c>
      <c r="X203" s="120">
        <v>24</v>
      </c>
      <c r="Y203" s="120" t="s">
        <v>27</v>
      </c>
      <c r="Z203" s="121">
        <v>9</v>
      </c>
      <c r="AA203" s="120">
        <v>0.5250007552</v>
      </c>
      <c r="AB203" s="120">
        <v>13</v>
      </c>
      <c r="AC203" s="5"/>
      <c r="AD203" s="6"/>
      <c r="AE203" s="5"/>
      <c r="AF203" s="5"/>
      <c r="AG203" s="5"/>
      <c r="AH203" s="5"/>
      <c r="AI203" s="5"/>
      <c r="AJ203" s="5"/>
      <c r="AK203" s="5"/>
      <c r="AL203" s="5"/>
      <c r="AM203" s="5"/>
      <c r="AN203" s="5"/>
      <c r="AO203" s="5"/>
      <c r="AP203" s="5"/>
      <c r="AQ203" s="5"/>
      <c r="AR203" s="5"/>
      <c r="AS203" s="5"/>
      <c r="AT203" s="5"/>
      <c r="AU203" s="5"/>
      <c r="AV203" s="5"/>
      <c r="AW203" s="5"/>
      <c r="AX203" s="5"/>
      <c r="AY203" s="5"/>
      <c r="AZ203" s="5"/>
      <c r="BA203" s="5"/>
      <c r="BB203" s="5"/>
      <c r="BC203" s="5"/>
      <c r="BD203" s="5"/>
      <c r="BE203" s="5"/>
      <c r="BF203" s="5"/>
    </row>
    <row r="204" spans="1:58" x14ac:dyDescent="0.25">
      <c r="A204" s="5" t="str">
        <f t="shared" si="9"/>
        <v>Settlement and delivery risk capital requirements of total capital requirements201303</v>
      </c>
      <c r="B204" s="116">
        <v>201303</v>
      </c>
      <c r="C204" s="116">
        <v>10</v>
      </c>
      <c r="D204" s="116" t="s">
        <v>74</v>
      </c>
      <c r="E204" s="116">
        <v>0</v>
      </c>
      <c r="F204" s="116">
        <v>0</v>
      </c>
      <c r="G204" s="116">
        <v>0</v>
      </c>
      <c r="H204" s="116">
        <v>9.1024800000000003E-5</v>
      </c>
      <c r="I204" s="116">
        <v>1.9707319999999999E-4</v>
      </c>
      <c r="J204" s="116">
        <v>6.1236940999999997E-6</v>
      </c>
      <c r="K204" s="116">
        <v>3.5559289999999999E-4</v>
      </c>
      <c r="L204" s="117">
        <v>158965142.56999999</v>
      </c>
      <c r="M204" s="117">
        <v>806630061171</v>
      </c>
      <c r="N204" s="116">
        <v>9.7510012999999995E-6</v>
      </c>
      <c r="O204" s="116">
        <v>0</v>
      </c>
      <c r="P204" s="116">
        <v>50</v>
      </c>
      <c r="Q204" s="5"/>
      <c r="R204" s="5"/>
      <c r="S204" s="6"/>
      <c r="T204" s="6"/>
      <c r="U204" s="5"/>
      <c r="V204" s="5" t="str">
        <f t="shared" si="8"/>
        <v>Cost-income ratio14</v>
      </c>
      <c r="W204" s="120">
        <v>201412</v>
      </c>
      <c r="X204" s="120">
        <v>24</v>
      </c>
      <c r="Y204" s="120" t="s">
        <v>27</v>
      </c>
      <c r="Z204" s="121" t="s">
        <v>38</v>
      </c>
      <c r="AA204" s="120">
        <v>0.50426821720000004</v>
      </c>
      <c r="AB204" s="120">
        <v>14</v>
      </c>
      <c r="AC204" s="5"/>
      <c r="AD204" s="6"/>
      <c r="AE204" s="5"/>
      <c r="AF204" s="5"/>
      <c r="AG204" s="5"/>
      <c r="AH204" s="5"/>
      <c r="AI204" s="5"/>
      <c r="AJ204" s="5"/>
      <c r="AK204" s="5"/>
      <c r="AL204" s="5"/>
      <c r="AM204" s="5"/>
      <c r="AN204" s="5"/>
      <c r="AO204" s="5"/>
      <c r="AP204" s="5"/>
      <c r="AQ204" s="5"/>
      <c r="AR204" s="5"/>
      <c r="AS204" s="5"/>
      <c r="AT204" s="5"/>
      <c r="AU204" s="5"/>
      <c r="AV204" s="5"/>
      <c r="AW204" s="5"/>
      <c r="AX204" s="5"/>
      <c r="AY204" s="5"/>
      <c r="AZ204" s="5"/>
      <c r="BA204" s="5"/>
      <c r="BB204" s="5"/>
      <c r="BC204" s="5"/>
      <c r="BD204" s="5"/>
      <c r="BE204" s="5"/>
      <c r="BF204" s="5"/>
    </row>
    <row r="205" spans="1:58" x14ac:dyDescent="0.25">
      <c r="A205" s="5" t="str">
        <f t="shared" si="9"/>
        <v>Settlement and delivery risk capital requirements of total capital requirements201306</v>
      </c>
      <c r="B205" s="116">
        <v>201306</v>
      </c>
      <c r="C205" s="116">
        <v>10</v>
      </c>
      <c r="D205" s="116" t="s">
        <v>74</v>
      </c>
      <c r="E205" s="116">
        <v>0</v>
      </c>
      <c r="F205" s="116">
        <v>0</v>
      </c>
      <c r="G205" s="116">
        <v>0</v>
      </c>
      <c r="H205" s="116">
        <v>7.4879300000000007E-5</v>
      </c>
      <c r="I205" s="116">
        <v>1.687902E-4</v>
      </c>
      <c r="J205" s="116">
        <v>8.8517825999999992E-6</v>
      </c>
      <c r="K205" s="116">
        <v>2.9618489999999999E-4</v>
      </c>
      <c r="L205" s="117">
        <v>132923618.87</v>
      </c>
      <c r="M205" s="117">
        <v>787507702263</v>
      </c>
      <c r="N205" s="116">
        <v>2.7343800000000001E-5</v>
      </c>
      <c r="O205" s="116">
        <v>0</v>
      </c>
      <c r="P205" s="116">
        <v>49</v>
      </c>
      <c r="Q205" s="5"/>
      <c r="R205" s="5"/>
      <c r="S205" s="6"/>
      <c r="T205" s="6"/>
      <c r="U205" s="5"/>
      <c r="V205" s="5" t="str">
        <f t="shared" si="8"/>
        <v>Cost-income ratio15</v>
      </c>
      <c r="W205" s="120">
        <v>201412</v>
      </c>
      <c r="X205" s="120">
        <v>24</v>
      </c>
      <c r="Y205" s="120" t="s">
        <v>27</v>
      </c>
      <c r="Z205" s="121">
        <v>4</v>
      </c>
      <c r="AA205" s="120">
        <v>0.50330573430000003</v>
      </c>
      <c r="AB205" s="120">
        <v>15</v>
      </c>
      <c r="AC205" s="5"/>
      <c r="AD205" s="6"/>
      <c r="AE205" s="5"/>
      <c r="AF205" s="5"/>
      <c r="AG205" s="5"/>
      <c r="AH205" s="5"/>
      <c r="AI205" s="5"/>
      <c r="AJ205" s="5"/>
      <c r="AK205" s="5"/>
      <c r="AL205" s="5"/>
      <c r="AM205" s="5"/>
      <c r="AN205" s="5"/>
      <c r="AO205" s="5"/>
      <c r="AP205" s="5"/>
      <c r="AQ205" s="5"/>
      <c r="AR205" s="5"/>
      <c r="AS205" s="5"/>
      <c r="AT205" s="5"/>
      <c r="AU205" s="5"/>
      <c r="AV205" s="5"/>
      <c r="AW205" s="5"/>
      <c r="AX205" s="5"/>
      <c r="AY205" s="5"/>
      <c r="AZ205" s="5"/>
      <c r="BA205" s="5"/>
      <c r="BB205" s="5"/>
      <c r="BC205" s="5"/>
      <c r="BD205" s="5"/>
      <c r="BE205" s="5"/>
      <c r="BF205" s="5"/>
    </row>
    <row r="206" spans="1:58" x14ac:dyDescent="0.25">
      <c r="A206" s="5" t="str">
        <f t="shared" si="9"/>
        <v>Settlement and delivery risk capital requirements of total capital requirements201309</v>
      </c>
      <c r="B206" s="116">
        <v>201309</v>
      </c>
      <c r="C206" s="116">
        <v>10</v>
      </c>
      <c r="D206" s="116" t="s">
        <v>74</v>
      </c>
      <c r="E206" s="116">
        <v>0</v>
      </c>
      <c r="F206" s="116">
        <v>0</v>
      </c>
      <c r="G206" s="116">
        <v>0</v>
      </c>
      <c r="H206" s="116">
        <v>9.9683000000000001E-5</v>
      </c>
      <c r="I206" s="116">
        <v>2.2110080000000001E-4</v>
      </c>
      <c r="J206" s="116">
        <v>7.3296102999999998E-6</v>
      </c>
      <c r="K206" s="116">
        <v>6.0494780000000005E-4</v>
      </c>
      <c r="L206" s="117">
        <v>170354430.87</v>
      </c>
      <c r="M206" s="117">
        <v>770483176581</v>
      </c>
      <c r="N206" s="116">
        <v>5.7071699999999998E-5</v>
      </c>
      <c r="O206" s="116">
        <v>0</v>
      </c>
      <c r="P206" s="116">
        <v>50</v>
      </c>
      <c r="Q206" s="5"/>
      <c r="R206" s="5"/>
      <c r="S206" s="6"/>
      <c r="T206" s="6"/>
      <c r="U206" s="5"/>
      <c r="V206" s="5" t="str">
        <f t="shared" si="8"/>
        <v>Cost-income ratio16</v>
      </c>
      <c r="W206" s="120">
        <v>201412</v>
      </c>
      <c r="X206" s="120">
        <v>24</v>
      </c>
      <c r="Y206" s="120" t="s">
        <v>27</v>
      </c>
      <c r="Z206" s="121">
        <v>6</v>
      </c>
      <c r="AA206" s="120">
        <v>0.46012845029999999</v>
      </c>
      <c r="AB206" s="120">
        <v>16</v>
      </c>
      <c r="AC206" s="5"/>
      <c r="AD206" s="6"/>
      <c r="AE206" s="5"/>
      <c r="AF206" s="5"/>
      <c r="AG206" s="5"/>
      <c r="AH206" s="5"/>
      <c r="AI206" s="5"/>
      <c r="AJ206" s="5"/>
      <c r="AK206" s="5"/>
      <c r="AL206" s="5"/>
      <c r="AM206" s="5"/>
      <c r="AN206" s="5"/>
      <c r="AO206" s="5"/>
      <c r="AP206" s="5"/>
      <c r="AQ206" s="5"/>
      <c r="AR206" s="5"/>
      <c r="AS206" s="5"/>
      <c r="AT206" s="5"/>
      <c r="AU206" s="5"/>
      <c r="AV206" s="5"/>
      <c r="AW206" s="5"/>
      <c r="AX206" s="5"/>
      <c r="AY206" s="5"/>
      <c r="AZ206" s="5"/>
      <c r="BA206" s="5"/>
      <c r="BB206" s="5"/>
      <c r="BC206" s="5"/>
      <c r="BD206" s="5"/>
      <c r="BE206" s="5"/>
      <c r="BF206" s="5"/>
    </row>
    <row r="207" spans="1:58" x14ac:dyDescent="0.25">
      <c r="A207" s="5" t="str">
        <f t="shared" si="9"/>
        <v>Settlement and delivery risk capital requirements of total capital requirements201312</v>
      </c>
      <c r="B207" s="116">
        <v>201312</v>
      </c>
      <c r="C207" s="116">
        <v>10</v>
      </c>
      <c r="D207" s="116" t="s">
        <v>74</v>
      </c>
      <c r="E207" s="116">
        <v>0</v>
      </c>
      <c r="F207" s="116">
        <v>0</v>
      </c>
      <c r="G207" s="116">
        <v>4.0463392000000002E-8</v>
      </c>
      <c r="H207" s="116">
        <v>5.4045899999999997E-5</v>
      </c>
      <c r="I207" s="116">
        <v>1.2993759999999999E-4</v>
      </c>
      <c r="J207" s="116">
        <v>9.0550513999999998E-6</v>
      </c>
      <c r="K207" s="116">
        <v>2.9894969999999998E-4</v>
      </c>
      <c r="L207" s="117">
        <v>97876898.456</v>
      </c>
      <c r="M207" s="117">
        <v>753260532318</v>
      </c>
      <c r="N207" s="116">
        <v>2.2158799999999999E-5</v>
      </c>
      <c r="O207" s="116">
        <v>0</v>
      </c>
      <c r="P207" s="116">
        <v>52</v>
      </c>
      <c r="Q207" s="5"/>
      <c r="R207" s="5"/>
      <c r="S207" s="6"/>
      <c r="T207" s="6"/>
      <c r="U207" s="5"/>
      <c r="V207" s="5" t="str">
        <f t="shared" si="8"/>
        <v>Cost-income ratio17</v>
      </c>
      <c r="W207" s="120">
        <v>201412</v>
      </c>
      <c r="X207" s="120">
        <v>24</v>
      </c>
      <c r="Y207" s="120" t="s">
        <v>27</v>
      </c>
      <c r="Z207" s="121">
        <v>10</v>
      </c>
      <c r="AA207" s="120">
        <v>0.45921803820000001</v>
      </c>
      <c r="AB207" s="120">
        <v>17</v>
      </c>
      <c r="AC207" s="5"/>
      <c r="AD207" s="6"/>
      <c r="AE207" s="5"/>
      <c r="AF207" s="5"/>
      <c r="AG207" s="5"/>
      <c r="AH207" s="5"/>
      <c r="AI207" s="5"/>
      <c r="AJ207" s="5"/>
      <c r="AK207" s="5"/>
      <c r="AL207" s="5"/>
      <c r="AM207" s="5"/>
      <c r="AN207" s="5"/>
      <c r="AO207" s="5"/>
      <c r="AP207" s="5"/>
      <c r="AQ207" s="5"/>
      <c r="AR207" s="5"/>
      <c r="AS207" s="5"/>
      <c r="AT207" s="5"/>
      <c r="AU207" s="5"/>
      <c r="AV207" s="5"/>
      <c r="AW207" s="5"/>
      <c r="AX207" s="5"/>
      <c r="AY207" s="5"/>
      <c r="AZ207" s="5"/>
      <c r="BA207" s="5"/>
      <c r="BB207" s="5"/>
      <c r="BC207" s="5"/>
      <c r="BD207" s="5"/>
      <c r="BE207" s="5"/>
      <c r="BF207" s="5"/>
    </row>
    <row r="208" spans="1:58" x14ac:dyDescent="0.25">
      <c r="A208" s="5" t="str">
        <f t="shared" si="9"/>
        <v>Settlement and delivery risk capital requirements of total capital requirements201403</v>
      </c>
      <c r="B208" s="116">
        <v>201403</v>
      </c>
      <c r="C208" s="116">
        <v>10</v>
      </c>
      <c r="D208" s="116" t="s">
        <v>74</v>
      </c>
      <c r="E208" s="116">
        <v>0</v>
      </c>
      <c r="F208" s="116">
        <v>0</v>
      </c>
      <c r="G208" s="116">
        <v>9.7415508999999996E-8</v>
      </c>
      <c r="H208" s="116">
        <v>2.8661099999999999E-5</v>
      </c>
      <c r="I208" s="116">
        <v>9.1713399999999995E-5</v>
      </c>
      <c r="J208" s="116">
        <v>4.1991046999999999E-6</v>
      </c>
      <c r="K208" s="116">
        <v>1.65618E-4</v>
      </c>
      <c r="L208" s="117">
        <v>72235779.277999997</v>
      </c>
      <c r="M208" s="117">
        <v>787624711989</v>
      </c>
      <c r="N208" s="116">
        <v>1.61056E-5</v>
      </c>
      <c r="O208" s="116">
        <v>0</v>
      </c>
      <c r="P208" s="116">
        <v>55</v>
      </c>
      <c r="Q208" s="5"/>
      <c r="R208" s="5"/>
      <c r="S208" s="6"/>
      <c r="T208" s="6"/>
      <c r="U208" s="5"/>
      <c r="V208" s="5" t="str">
        <f t="shared" si="8"/>
        <v>Cost-income ratio18</v>
      </c>
      <c r="W208" s="120">
        <v>201412</v>
      </c>
      <c r="X208" s="120">
        <v>24</v>
      </c>
      <c r="Y208" s="120" t="s">
        <v>27</v>
      </c>
      <c r="Z208" s="121" t="s">
        <v>34</v>
      </c>
      <c r="AA208" s="120">
        <v>0.45914417480000003</v>
      </c>
      <c r="AB208" s="120">
        <v>18</v>
      </c>
      <c r="AC208" s="5"/>
      <c r="AD208" s="6"/>
      <c r="AE208" s="5"/>
      <c r="AF208" s="5"/>
      <c r="AG208" s="5"/>
      <c r="AH208" s="5"/>
      <c r="AI208" s="5"/>
      <c r="AJ208" s="5"/>
      <c r="AK208" s="5"/>
      <c r="AL208" s="5"/>
      <c r="AM208" s="5"/>
      <c r="AN208" s="5"/>
      <c r="AO208" s="5"/>
      <c r="AP208" s="5"/>
      <c r="AQ208" s="5"/>
      <c r="AR208" s="5"/>
      <c r="AS208" s="5"/>
      <c r="AT208" s="5"/>
      <c r="AU208" s="5"/>
      <c r="AV208" s="5"/>
      <c r="AW208" s="5"/>
      <c r="AX208" s="5"/>
      <c r="AY208" s="5"/>
      <c r="AZ208" s="5"/>
      <c r="BA208" s="5"/>
      <c r="BB208" s="5"/>
      <c r="BC208" s="5"/>
      <c r="BD208" s="5"/>
      <c r="BE208" s="5"/>
      <c r="BF208" s="5"/>
    </row>
    <row r="209" spans="1:58" x14ac:dyDescent="0.25">
      <c r="A209" s="5" t="str">
        <f t="shared" si="9"/>
        <v>Settlement and delivery risk capital requirements of total capital requirements201406</v>
      </c>
      <c r="B209" s="116">
        <v>201406</v>
      </c>
      <c r="C209" s="116">
        <v>10</v>
      </c>
      <c r="D209" s="116" t="s">
        <v>74</v>
      </c>
      <c r="E209" s="116">
        <v>0</v>
      </c>
      <c r="F209" s="116">
        <v>0</v>
      </c>
      <c r="G209" s="116">
        <v>0</v>
      </c>
      <c r="H209" s="116">
        <v>3.6180300000000003E-5</v>
      </c>
      <c r="I209" s="116">
        <v>6.2473199999999997E-5</v>
      </c>
      <c r="J209" s="116">
        <v>7.6957073000000005E-6</v>
      </c>
      <c r="K209" s="116">
        <v>1.9992179999999999E-4</v>
      </c>
      <c r="L209" s="117">
        <v>48797101.239</v>
      </c>
      <c r="M209" s="117">
        <v>781088156305</v>
      </c>
      <c r="N209" s="116">
        <v>8.5082418999999992E-6</v>
      </c>
      <c r="O209" s="116">
        <v>0</v>
      </c>
      <c r="P209" s="116">
        <v>55</v>
      </c>
      <c r="Q209" s="5"/>
      <c r="R209" s="5"/>
      <c r="S209" s="6"/>
      <c r="T209" s="6"/>
      <c r="U209" s="5"/>
      <c r="V209" s="5" t="str">
        <f t="shared" si="8"/>
        <v>Cost-income ratio19</v>
      </c>
      <c r="W209" s="120">
        <v>201412</v>
      </c>
      <c r="X209" s="120">
        <v>24</v>
      </c>
      <c r="Y209" s="120" t="s">
        <v>27</v>
      </c>
      <c r="Z209" s="121">
        <v>8</v>
      </c>
      <c r="AA209" s="120">
        <v>0.37892639490000002</v>
      </c>
      <c r="AB209" s="120">
        <v>19</v>
      </c>
      <c r="AC209" s="5"/>
      <c r="AD209" s="6"/>
      <c r="AE209" s="5"/>
      <c r="AF209" s="5"/>
      <c r="AG209" s="5"/>
      <c r="AH209" s="5"/>
      <c r="AI209" s="5"/>
      <c r="AJ209" s="5"/>
      <c r="AK209" s="5"/>
      <c r="AL209" s="5"/>
      <c r="AM209" s="5"/>
      <c r="AN209" s="5"/>
      <c r="AO209" s="5"/>
      <c r="AP209" s="5"/>
      <c r="AQ209" s="5"/>
      <c r="AR209" s="5"/>
      <c r="AS209" s="5"/>
      <c r="AT209" s="5"/>
      <c r="AU209" s="5"/>
      <c r="AV209" s="5"/>
      <c r="AW209" s="5"/>
      <c r="AX209" s="5"/>
      <c r="AY209" s="5"/>
      <c r="AZ209" s="5"/>
      <c r="BA209" s="5"/>
      <c r="BB209" s="5"/>
      <c r="BC209" s="5"/>
      <c r="BD209" s="5"/>
      <c r="BE209" s="5"/>
      <c r="BF209" s="5"/>
    </row>
    <row r="210" spans="1:58" x14ac:dyDescent="0.25">
      <c r="A210" s="5" t="str">
        <f t="shared" si="9"/>
        <v>Settlement and delivery risk capital requirements of total capital requirements201409</v>
      </c>
      <c r="B210" s="116">
        <v>201409</v>
      </c>
      <c r="C210" s="116">
        <v>10</v>
      </c>
      <c r="D210" s="116" t="s">
        <v>74</v>
      </c>
      <c r="E210" s="116">
        <v>0</v>
      </c>
      <c r="F210" s="116">
        <v>0</v>
      </c>
      <c r="G210" s="116">
        <v>2.4445573999999999E-8</v>
      </c>
      <c r="H210" s="116">
        <v>3.5879700000000001E-5</v>
      </c>
      <c r="I210" s="116">
        <v>4.7747699999999997E-5</v>
      </c>
      <c r="J210" s="116">
        <v>1.42435E-5</v>
      </c>
      <c r="K210" s="116">
        <v>2.025385E-4</v>
      </c>
      <c r="L210" s="117">
        <v>37621685.752999999</v>
      </c>
      <c r="M210" s="117">
        <v>787926020876</v>
      </c>
      <c r="N210" s="116">
        <v>2.35978E-5</v>
      </c>
      <c r="O210" s="116">
        <v>0</v>
      </c>
      <c r="P210" s="116">
        <v>55</v>
      </c>
      <c r="Q210" s="5"/>
      <c r="R210" s="5"/>
      <c r="S210" s="6"/>
      <c r="T210" s="6"/>
      <c r="U210" s="5"/>
      <c r="V210" s="5" t="str">
        <f t="shared" si="8"/>
        <v>Cost-income ratio20</v>
      </c>
      <c r="W210" s="120">
        <v>201412</v>
      </c>
      <c r="X210" s="120">
        <v>24</v>
      </c>
      <c r="Y210" s="120" t="s">
        <v>27</v>
      </c>
      <c r="Z210" s="121">
        <v>13</v>
      </c>
      <c r="AA210" s="120">
        <v>0.30841054810000001</v>
      </c>
      <c r="AB210" s="120">
        <v>20</v>
      </c>
      <c r="AC210" s="5"/>
      <c r="AD210" s="6"/>
      <c r="AE210" s="5"/>
      <c r="AF210" s="5"/>
      <c r="AG210" s="5"/>
      <c r="AH210" s="5"/>
      <c r="AI210" s="5"/>
      <c r="AJ210" s="5"/>
      <c r="AK210" s="5"/>
      <c r="AL210" s="5"/>
      <c r="AM210" s="5"/>
      <c r="AN210" s="5"/>
      <c r="AO210" s="5"/>
      <c r="AP210" s="5"/>
      <c r="AQ210" s="5"/>
      <c r="AR210" s="5"/>
      <c r="AS210" s="5"/>
      <c r="AT210" s="5"/>
      <c r="AU210" s="5"/>
      <c r="AV210" s="5"/>
      <c r="AW210" s="5"/>
      <c r="AX210" s="5"/>
      <c r="AY210" s="5"/>
      <c r="AZ210" s="5"/>
      <c r="BA210" s="5"/>
      <c r="BB210" s="5"/>
      <c r="BC210" s="5"/>
      <c r="BD210" s="5"/>
      <c r="BE210" s="5"/>
      <c r="BF210" s="5"/>
    </row>
    <row r="211" spans="1:58" x14ac:dyDescent="0.25">
      <c r="A211" s="5" t="str">
        <f t="shared" si="9"/>
        <v>Settlement and delivery risk capital requirements of total capital requirements201412</v>
      </c>
      <c r="B211" s="116">
        <v>201412</v>
      </c>
      <c r="C211" s="116">
        <v>10</v>
      </c>
      <c r="D211" s="116" t="s">
        <v>74</v>
      </c>
      <c r="E211" s="116">
        <v>0</v>
      </c>
      <c r="F211" s="116">
        <v>0</v>
      </c>
      <c r="G211" s="116">
        <v>0</v>
      </c>
      <c r="H211" s="116">
        <v>2.2214399999999999E-5</v>
      </c>
      <c r="I211" s="116">
        <v>4.6472399999999999E-5</v>
      </c>
      <c r="J211" s="116">
        <v>1.78701E-5</v>
      </c>
      <c r="K211" s="116">
        <v>1.2702939999999999E-4</v>
      </c>
      <c r="L211" s="117">
        <v>36206414.137000002</v>
      </c>
      <c r="M211" s="117">
        <v>779095062336</v>
      </c>
      <c r="N211" s="116">
        <v>2.1200100000000001E-5</v>
      </c>
      <c r="O211" s="116">
        <v>0</v>
      </c>
      <c r="P211" s="116">
        <v>55</v>
      </c>
      <c r="Q211" s="5"/>
      <c r="R211" s="5"/>
      <c r="S211" s="6"/>
      <c r="T211" s="6"/>
      <c r="U211" s="5"/>
      <c r="V211" s="5" t="str">
        <f t="shared" si="8"/>
        <v>Cost-income ratio99</v>
      </c>
      <c r="W211" s="120">
        <v>201412</v>
      </c>
      <c r="X211" s="120">
        <v>24</v>
      </c>
      <c r="Y211" s="120" t="s">
        <v>27</v>
      </c>
      <c r="Z211" s="121" t="s">
        <v>40</v>
      </c>
      <c r="AA211" s="120">
        <v>0.60745659240000005</v>
      </c>
      <c r="AB211" s="120">
        <v>99</v>
      </c>
      <c r="AC211" s="5"/>
      <c r="AD211" s="6"/>
      <c r="AE211" s="5"/>
      <c r="AF211" s="5"/>
      <c r="AG211" s="5"/>
      <c r="AH211" s="5"/>
      <c r="AI211" s="5"/>
      <c r="AJ211" s="5"/>
      <c r="AK211" s="5"/>
      <c r="AL211" s="5"/>
      <c r="AM211" s="5"/>
      <c r="AN211" s="5"/>
      <c r="AO211" s="5"/>
      <c r="AP211" s="5"/>
      <c r="AQ211" s="5"/>
      <c r="AR211" s="5"/>
      <c r="AS211" s="5"/>
      <c r="AT211" s="5"/>
      <c r="AU211" s="5"/>
      <c r="AV211" s="5"/>
      <c r="AW211" s="5"/>
      <c r="AX211" s="5"/>
      <c r="AY211" s="5"/>
      <c r="AZ211" s="5"/>
      <c r="BA211" s="5"/>
      <c r="BB211" s="5"/>
      <c r="BC211" s="5"/>
      <c r="BD211" s="5"/>
      <c r="BE211" s="5"/>
      <c r="BF211" s="5"/>
    </row>
    <row r="212" spans="1:58" x14ac:dyDescent="0.25">
      <c r="A212" s="5" t="str">
        <f t="shared" si="9"/>
        <v>Other capital requirements of total capital requirements200912</v>
      </c>
      <c r="B212" s="116">
        <v>200912</v>
      </c>
      <c r="C212" s="116">
        <v>11</v>
      </c>
      <c r="D212" s="116" t="s">
        <v>76</v>
      </c>
      <c r="E212" s="116">
        <v>0</v>
      </c>
      <c r="F212" s="116">
        <v>0</v>
      </c>
      <c r="G212" s="116">
        <v>0</v>
      </c>
      <c r="H212" s="116">
        <v>2.3968723500000001E-2</v>
      </c>
      <c r="I212" s="116">
        <v>2.19287375E-2</v>
      </c>
      <c r="J212" s="116">
        <v>5.1655603000000001E-3</v>
      </c>
      <c r="K212" s="116">
        <v>0.115672398</v>
      </c>
      <c r="L212" s="117">
        <v>16909968254</v>
      </c>
      <c r="M212" s="117">
        <v>771132776569</v>
      </c>
      <c r="N212" s="116">
        <v>9.5277200000000003E-5</v>
      </c>
      <c r="O212" s="116">
        <v>0</v>
      </c>
      <c r="P212" s="116">
        <v>41</v>
      </c>
      <c r="Q212" s="5"/>
      <c r="R212" s="5"/>
      <c r="S212" s="6"/>
      <c r="T212" s="6"/>
      <c r="U212" s="5"/>
      <c r="V212" s="5" t="str">
        <f t="shared" ref="V212:V253" si="10">CONCATENATE(Y212,AB212)</f>
        <v>Net interest income to total operating income1</v>
      </c>
      <c r="W212" s="120">
        <v>201412</v>
      </c>
      <c r="X212" s="120">
        <v>26</v>
      </c>
      <c r="Y212" s="120" t="s">
        <v>28</v>
      </c>
      <c r="Z212" s="121">
        <v>2</v>
      </c>
      <c r="AA212" s="120">
        <v>0.8194361885</v>
      </c>
      <c r="AB212" s="120">
        <v>1</v>
      </c>
      <c r="AC212" s="5"/>
      <c r="AD212" s="6"/>
      <c r="AE212" s="5"/>
      <c r="AF212" s="5"/>
      <c r="AG212" s="5"/>
      <c r="AH212" s="5"/>
      <c r="AI212" s="5"/>
      <c r="AJ212" s="5"/>
      <c r="AK212" s="5"/>
      <c r="AL212" s="5"/>
      <c r="AM212" s="5"/>
      <c r="AN212" s="5"/>
      <c r="AO212" s="5"/>
      <c r="AP212" s="5"/>
      <c r="AQ212" s="5"/>
      <c r="AR212" s="5"/>
      <c r="AS212" s="5"/>
      <c r="AT212" s="5"/>
      <c r="AU212" s="5"/>
      <c r="AV212" s="5"/>
      <c r="AW212" s="5"/>
      <c r="AX212" s="5"/>
      <c r="AY212" s="5"/>
      <c r="AZ212" s="5"/>
      <c r="BA212" s="5"/>
      <c r="BB212" s="5"/>
      <c r="BC212" s="5"/>
      <c r="BD212" s="5"/>
      <c r="BE212" s="5"/>
      <c r="BF212" s="5"/>
    </row>
    <row r="213" spans="1:58" x14ac:dyDescent="0.25">
      <c r="A213" s="5" t="str">
        <f t="shared" si="9"/>
        <v>Other capital requirements of total capital requirements201003</v>
      </c>
      <c r="B213" s="116">
        <v>201003</v>
      </c>
      <c r="C213" s="116">
        <v>11</v>
      </c>
      <c r="D213" s="116" t="s">
        <v>76</v>
      </c>
      <c r="E213" s="116">
        <v>0</v>
      </c>
      <c r="F213" s="116">
        <v>0</v>
      </c>
      <c r="G213" s="116">
        <v>0</v>
      </c>
      <c r="H213" s="116">
        <v>2.8558355099999998E-2</v>
      </c>
      <c r="I213" s="116">
        <v>2.73244466E-2</v>
      </c>
      <c r="J213" s="116">
        <v>9.2644358999999996E-3</v>
      </c>
      <c r="K213" s="116">
        <v>0.15355422029999999</v>
      </c>
      <c r="L213" s="117">
        <v>22158791106</v>
      </c>
      <c r="M213" s="117">
        <v>810951139826</v>
      </c>
      <c r="N213" s="116">
        <v>1.0017038400000001E-2</v>
      </c>
      <c r="O213" s="116">
        <v>0</v>
      </c>
      <c r="P213" s="116">
        <v>40</v>
      </c>
      <c r="Q213" s="5"/>
      <c r="R213" s="5"/>
      <c r="S213" s="6"/>
      <c r="T213" s="6"/>
      <c r="U213" s="5"/>
      <c r="V213" s="5" t="str">
        <f t="shared" si="10"/>
        <v>Net interest income to total operating income2</v>
      </c>
      <c r="W213" s="120">
        <v>201412</v>
      </c>
      <c r="X213" s="120">
        <v>26</v>
      </c>
      <c r="Y213" s="120" t="s">
        <v>28</v>
      </c>
      <c r="Z213" s="121" t="s">
        <v>32</v>
      </c>
      <c r="AA213" s="120">
        <v>0.81048736460000004</v>
      </c>
      <c r="AB213" s="120">
        <v>2</v>
      </c>
      <c r="AC213" s="5"/>
      <c r="AD213" s="6"/>
      <c r="AE213" s="5"/>
      <c r="AF213" s="5"/>
      <c r="AG213" s="5"/>
      <c r="AH213" s="5"/>
      <c r="AI213" s="5"/>
      <c r="AJ213" s="5"/>
      <c r="AK213" s="5"/>
      <c r="AL213" s="5"/>
      <c r="AM213" s="5"/>
      <c r="AN213" s="5"/>
      <c r="AO213" s="5"/>
      <c r="AP213" s="5"/>
      <c r="AQ213" s="5"/>
      <c r="AR213" s="5"/>
      <c r="AS213" s="5"/>
      <c r="AT213" s="5"/>
      <c r="AU213" s="5"/>
      <c r="AV213" s="5"/>
      <c r="AW213" s="5"/>
      <c r="AX213" s="5"/>
      <c r="AY213" s="5"/>
      <c r="AZ213" s="5"/>
      <c r="BA213" s="5"/>
      <c r="BB213" s="5"/>
      <c r="BC213" s="5"/>
      <c r="BD213" s="5"/>
      <c r="BE213" s="5"/>
      <c r="BF213" s="5"/>
    </row>
    <row r="214" spans="1:58" x14ac:dyDescent="0.25">
      <c r="A214" s="5" t="str">
        <f t="shared" si="9"/>
        <v>Other capital requirements of total capital requirements201006</v>
      </c>
      <c r="B214" s="116">
        <v>201006</v>
      </c>
      <c r="C214" s="116">
        <v>11</v>
      </c>
      <c r="D214" s="116" t="s">
        <v>76</v>
      </c>
      <c r="E214" s="116">
        <v>0</v>
      </c>
      <c r="F214" s="116">
        <v>0</v>
      </c>
      <c r="G214" s="116">
        <v>0</v>
      </c>
      <c r="H214" s="116">
        <v>3.4282375900000002E-2</v>
      </c>
      <c r="I214" s="116">
        <v>3.2056794E-2</v>
      </c>
      <c r="J214" s="116">
        <v>2.6098509799999999E-2</v>
      </c>
      <c r="K214" s="116">
        <v>0.1885450712</v>
      </c>
      <c r="L214" s="117">
        <v>26500757557</v>
      </c>
      <c r="M214" s="117">
        <v>826681469541</v>
      </c>
      <c r="N214" s="116">
        <v>8.3467773999999998E-3</v>
      </c>
      <c r="O214" s="116">
        <v>0</v>
      </c>
      <c r="P214" s="116">
        <v>40</v>
      </c>
      <c r="Q214" s="5"/>
      <c r="R214" s="5"/>
      <c r="S214" s="6"/>
      <c r="T214" s="6"/>
      <c r="U214" s="5"/>
      <c r="V214" s="5" t="str">
        <f t="shared" si="10"/>
        <v>Net interest income to total operating income3</v>
      </c>
      <c r="W214" s="120">
        <v>201412</v>
      </c>
      <c r="X214" s="120">
        <v>26</v>
      </c>
      <c r="Y214" s="120" t="s">
        <v>28</v>
      </c>
      <c r="Z214" s="121" t="s">
        <v>17</v>
      </c>
      <c r="AA214" s="120">
        <v>0.76134361930000005</v>
      </c>
      <c r="AB214" s="120">
        <v>3</v>
      </c>
      <c r="AC214" s="5"/>
      <c r="AD214" s="6"/>
      <c r="AE214" s="5"/>
      <c r="AF214" s="5"/>
      <c r="AG214" s="5"/>
      <c r="AH214" s="5"/>
      <c r="AI214" s="5"/>
      <c r="AJ214" s="5"/>
      <c r="AK214" s="5"/>
      <c r="AL214" s="5"/>
      <c r="AM214" s="5"/>
      <c r="AN214" s="5"/>
      <c r="AO214" s="5"/>
      <c r="AP214" s="5"/>
      <c r="AQ214" s="5"/>
      <c r="AR214" s="5"/>
      <c r="AS214" s="5"/>
      <c r="AT214" s="5"/>
      <c r="AU214" s="5"/>
      <c r="AV214" s="5"/>
      <c r="AW214" s="5"/>
      <c r="AX214" s="5"/>
      <c r="AY214" s="5"/>
      <c r="AZ214" s="5"/>
      <c r="BA214" s="5"/>
      <c r="BB214" s="5"/>
      <c r="BC214" s="5"/>
      <c r="BD214" s="5"/>
      <c r="BE214" s="5"/>
      <c r="BF214" s="5"/>
    </row>
    <row r="215" spans="1:58" x14ac:dyDescent="0.25">
      <c r="A215" s="5" t="str">
        <f t="shared" si="9"/>
        <v>Other capital requirements of total capital requirements201009</v>
      </c>
      <c r="B215" s="116">
        <v>201009</v>
      </c>
      <c r="C215" s="116">
        <v>11</v>
      </c>
      <c r="D215" s="116" t="s">
        <v>76</v>
      </c>
      <c r="E215" s="116">
        <v>0</v>
      </c>
      <c r="F215" s="116">
        <v>0</v>
      </c>
      <c r="G215" s="116">
        <v>0</v>
      </c>
      <c r="H215" s="116">
        <v>3.5160775999999998E-2</v>
      </c>
      <c r="I215" s="116">
        <v>3.6309481300000002E-2</v>
      </c>
      <c r="J215" s="116">
        <v>1.4526147099999999E-2</v>
      </c>
      <c r="K215" s="116">
        <v>0.18442795679999999</v>
      </c>
      <c r="L215" s="117">
        <v>29360232278</v>
      </c>
      <c r="M215" s="117">
        <v>808610621526</v>
      </c>
      <c r="N215" s="116">
        <v>9.7927280000000005E-4</v>
      </c>
      <c r="O215" s="116">
        <v>0</v>
      </c>
      <c r="P215" s="116">
        <v>42</v>
      </c>
      <c r="Q215" s="5"/>
      <c r="R215" s="5"/>
      <c r="S215" s="6"/>
      <c r="T215" s="6"/>
      <c r="U215" s="5"/>
      <c r="V215" s="5" t="str">
        <f t="shared" si="10"/>
        <v>Net interest income to total operating income4</v>
      </c>
      <c r="W215" s="120">
        <v>201412</v>
      </c>
      <c r="X215" s="120">
        <v>26</v>
      </c>
      <c r="Y215" s="120" t="s">
        <v>28</v>
      </c>
      <c r="Z215" s="121">
        <v>8</v>
      </c>
      <c r="AA215" s="120">
        <v>0.75165963469999997</v>
      </c>
      <c r="AB215" s="120">
        <v>4</v>
      </c>
      <c r="AC215" s="5"/>
      <c r="AD215" s="6"/>
      <c r="AE215" s="5"/>
      <c r="AF215" s="5"/>
      <c r="AG215" s="5"/>
      <c r="AH215" s="5"/>
      <c r="AI215" s="5"/>
      <c r="AJ215" s="5"/>
      <c r="AK215" s="5"/>
      <c r="AL215" s="5"/>
      <c r="AM215" s="5"/>
      <c r="AN215" s="5"/>
      <c r="AO215" s="5"/>
      <c r="AP215" s="5"/>
      <c r="AQ215" s="5"/>
      <c r="AR215" s="5"/>
      <c r="AS215" s="5"/>
      <c r="AT215" s="5"/>
      <c r="AU215" s="5"/>
      <c r="AV215" s="5"/>
      <c r="AW215" s="5"/>
      <c r="AX215" s="5"/>
      <c r="AY215" s="5"/>
      <c r="AZ215" s="5"/>
      <c r="BA215" s="5"/>
      <c r="BB215" s="5"/>
      <c r="BC215" s="5"/>
      <c r="BD215" s="5"/>
      <c r="BE215" s="5"/>
      <c r="BF215" s="5"/>
    </row>
    <row r="216" spans="1:58" x14ac:dyDescent="0.25">
      <c r="A216" s="5" t="str">
        <f t="shared" si="9"/>
        <v>Other capital requirements of total capital requirements201012</v>
      </c>
      <c r="B216" s="116">
        <v>201012</v>
      </c>
      <c r="C216" s="116">
        <v>11</v>
      </c>
      <c r="D216" s="116" t="s">
        <v>76</v>
      </c>
      <c r="E216" s="116">
        <v>0</v>
      </c>
      <c r="F216" s="116">
        <v>0</v>
      </c>
      <c r="G216" s="116">
        <v>0</v>
      </c>
      <c r="H216" s="116">
        <v>4.2470118000000001E-2</v>
      </c>
      <c r="I216" s="116">
        <v>3.4860433599999997E-2</v>
      </c>
      <c r="J216" s="116">
        <v>5.1876148300000001E-2</v>
      </c>
      <c r="K216" s="116">
        <v>0.2165158371</v>
      </c>
      <c r="L216" s="117">
        <v>27966554587</v>
      </c>
      <c r="M216" s="117">
        <v>802243451442</v>
      </c>
      <c r="N216" s="116">
        <v>3.1748840000000002E-4</v>
      </c>
      <c r="O216" s="116">
        <v>0</v>
      </c>
      <c r="P216" s="116">
        <v>44</v>
      </c>
      <c r="Q216" s="5"/>
      <c r="R216" s="5"/>
      <c r="S216" s="6"/>
      <c r="T216" s="6"/>
      <c r="U216" s="5"/>
      <c r="V216" s="5" t="str">
        <f t="shared" si="10"/>
        <v>Net interest income to total operating income5</v>
      </c>
      <c r="W216" s="120">
        <v>201412</v>
      </c>
      <c r="X216" s="120">
        <v>26</v>
      </c>
      <c r="Y216" s="120" t="s">
        <v>28</v>
      </c>
      <c r="Z216" s="121">
        <v>7</v>
      </c>
      <c r="AA216" s="120">
        <v>0.74934303469999997</v>
      </c>
      <c r="AB216" s="120">
        <v>5</v>
      </c>
      <c r="AC216" s="5"/>
      <c r="AD216" s="6"/>
      <c r="AE216" s="5"/>
      <c r="AF216" s="5"/>
      <c r="AG216" s="5"/>
      <c r="AH216" s="5"/>
      <c r="AI216" s="5"/>
      <c r="AJ216" s="5"/>
      <c r="AK216" s="5"/>
      <c r="AL216" s="5"/>
      <c r="AM216" s="5"/>
      <c r="AN216" s="5"/>
      <c r="AO216" s="5"/>
      <c r="AP216" s="5"/>
      <c r="AQ216" s="5"/>
      <c r="AR216" s="5"/>
      <c r="AS216" s="5"/>
      <c r="AT216" s="5"/>
      <c r="AU216" s="5"/>
      <c r="AV216" s="5"/>
      <c r="AW216" s="5"/>
      <c r="AX216" s="5"/>
      <c r="AY216" s="5"/>
      <c r="AZ216" s="5"/>
      <c r="BA216" s="5"/>
      <c r="BB216" s="5"/>
      <c r="BC216" s="5"/>
      <c r="BD216" s="5"/>
      <c r="BE216" s="5"/>
      <c r="BF216" s="5"/>
    </row>
    <row r="217" spans="1:58" x14ac:dyDescent="0.25">
      <c r="A217" s="5" t="str">
        <f t="shared" si="9"/>
        <v>Other capital requirements of total capital requirements201103</v>
      </c>
      <c r="B217" s="116">
        <v>201103</v>
      </c>
      <c r="C217" s="116">
        <v>11</v>
      </c>
      <c r="D217" s="116" t="s">
        <v>76</v>
      </c>
      <c r="E217" s="116">
        <v>0</v>
      </c>
      <c r="F217" s="116">
        <v>0</v>
      </c>
      <c r="G217" s="116">
        <v>0</v>
      </c>
      <c r="H217" s="116">
        <v>4.68846074E-2</v>
      </c>
      <c r="I217" s="116">
        <v>4.0039274E-2</v>
      </c>
      <c r="J217" s="116">
        <v>2.9092320800000002E-2</v>
      </c>
      <c r="K217" s="116">
        <v>0.23674008930000001</v>
      </c>
      <c r="L217" s="117">
        <v>31400016248</v>
      </c>
      <c r="M217" s="117">
        <v>784230409450</v>
      </c>
      <c r="N217" s="116">
        <v>4.2910789000000001E-3</v>
      </c>
      <c r="O217" s="116">
        <v>0</v>
      </c>
      <c r="P217" s="116">
        <v>46</v>
      </c>
      <c r="Q217" s="5"/>
      <c r="R217" s="5"/>
      <c r="S217" s="6"/>
      <c r="T217" s="6"/>
      <c r="U217" s="5"/>
      <c r="V217" s="5" t="str">
        <f t="shared" si="10"/>
        <v>Net interest income to total operating income6</v>
      </c>
      <c r="W217" s="120">
        <v>201412</v>
      </c>
      <c r="X217" s="120">
        <v>26</v>
      </c>
      <c r="Y217" s="120" t="s">
        <v>28</v>
      </c>
      <c r="Z217" s="121">
        <v>1</v>
      </c>
      <c r="AA217" s="120">
        <v>0.74066822840000002</v>
      </c>
      <c r="AB217" s="120">
        <v>6</v>
      </c>
      <c r="AC217" s="5"/>
      <c r="AD217" s="6"/>
      <c r="AE217" s="5"/>
      <c r="AF217" s="5"/>
      <c r="AG217" s="5"/>
      <c r="AH217" s="5"/>
      <c r="AI217" s="5"/>
      <c r="AJ217" s="5"/>
      <c r="AK217" s="5"/>
      <c r="AL217" s="5"/>
      <c r="AM217" s="5"/>
      <c r="AN217" s="5"/>
      <c r="AO217" s="5"/>
      <c r="AP217" s="5"/>
      <c r="AQ217" s="5"/>
      <c r="AR217" s="5"/>
      <c r="AS217" s="5"/>
      <c r="AT217" s="5"/>
      <c r="AU217" s="5"/>
      <c r="AV217" s="5"/>
      <c r="AW217" s="5"/>
      <c r="AX217" s="5"/>
      <c r="AY217" s="5"/>
      <c r="AZ217" s="5"/>
      <c r="BA217" s="5"/>
      <c r="BB217" s="5"/>
      <c r="BC217" s="5"/>
      <c r="BD217" s="5"/>
      <c r="BE217" s="5"/>
      <c r="BF217" s="5"/>
    </row>
    <row r="218" spans="1:58" x14ac:dyDescent="0.25">
      <c r="A218" s="5" t="str">
        <f t="shared" si="9"/>
        <v>Other capital requirements of total capital requirements201106</v>
      </c>
      <c r="B218" s="116">
        <v>201106</v>
      </c>
      <c r="C218" s="116">
        <v>11</v>
      </c>
      <c r="D218" s="116" t="s">
        <v>76</v>
      </c>
      <c r="E218" s="116">
        <v>0</v>
      </c>
      <c r="F218" s="116">
        <v>0</v>
      </c>
      <c r="G218" s="116">
        <v>0</v>
      </c>
      <c r="H218" s="116">
        <v>6.09114802E-2</v>
      </c>
      <c r="I218" s="116">
        <v>4.8229783700000001E-2</v>
      </c>
      <c r="J218" s="116">
        <v>0.12701489490000001</v>
      </c>
      <c r="K218" s="116">
        <v>0.31621304249999999</v>
      </c>
      <c r="L218" s="117">
        <v>40161758389</v>
      </c>
      <c r="M218" s="117">
        <v>832716949518</v>
      </c>
      <c r="N218" s="116">
        <v>2.1652330000000001E-4</v>
      </c>
      <c r="O218" s="116">
        <v>0</v>
      </c>
      <c r="P218" s="116">
        <v>51</v>
      </c>
      <c r="Q218" s="5"/>
      <c r="R218" s="5"/>
      <c r="S218" s="6"/>
      <c r="T218" s="6"/>
      <c r="U218" s="5"/>
      <c r="V218" s="5" t="str">
        <f t="shared" si="10"/>
        <v>Net interest income to total operating income7</v>
      </c>
      <c r="W218" s="120">
        <v>201412</v>
      </c>
      <c r="X218" s="120">
        <v>26</v>
      </c>
      <c r="Y218" s="120" t="s">
        <v>28</v>
      </c>
      <c r="Z218" s="121">
        <v>13</v>
      </c>
      <c r="AA218" s="120">
        <v>0.72627599610000004</v>
      </c>
      <c r="AB218" s="120">
        <v>7</v>
      </c>
      <c r="AC218" s="5"/>
      <c r="AD218" s="6"/>
      <c r="AE218" s="5"/>
      <c r="AF218" s="5"/>
      <c r="AG218" s="5"/>
      <c r="AH218" s="5"/>
      <c r="AI218" s="5"/>
      <c r="AJ218" s="5"/>
      <c r="AK218" s="5"/>
      <c r="AL218" s="5"/>
      <c r="AM218" s="5"/>
      <c r="AN218" s="5"/>
      <c r="AO218" s="5"/>
      <c r="AP218" s="5"/>
      <c r="AQ218" s="5"/>
      <c r="AR218" s="5"/>
      <c r="AS218" s="5"/>
      <c r="AT218" s="5"/>
      <c r="AU218" s="5"/>
      <c r="AV218" s="5"/>
      <c r="AW218" s="5"/>
      <c r="AX218" s="5"/>
      <c r="AY218" s="5"/>
      <c r="AZ218" s="5"/>
      <c r="BA218" s="5"/>
      <c r="BB218" s="5"/>
      <c r="BC218" s="5"/>
      <c r="BD218" s="5"/>
      <c r="BE218" s="5"/>
      <c r="BF218" s="5"/>
    </row>
    <row r="219" spans="1:58" x14ac:dyDescent="0.25">
      <c r="A219" s="5" t="str">
        <f t="shared" si="9"/>
        <v>Other capital requirements of total capital requirements201109</v>
      </c>
      <c r="B219" s="116">
        <v>201109</v>
      </c>
      <c r="C219" s="116">
        <v>11</v>
      </c>
      <c r="D219" s="116" t="s">
        <v>76</v>
      </c>
      <c r="E219" s="116">
        <v>0</v>
      </c>
      <c r="F219" s="116">
        <v>0</v>
      </c>
      <c r="G219" s="116">
        <v>0</v>
      </c>
      <c r="H219" s="116">
        <v>6.3803320600000005E-2</v>
      </c>
      <c r="I219" s="116">
        <v>5.1678087800000001E-2</v>
      </c>
      <c r="J219" s="116">
        <v>0.13694328780000001</v>
      </c>
      <c r="K219" s="116">
        <v>0.34635715569999997</v>
      </c>
      <c r="L219" s="117">
        <v>43903381327</v>
      </c>
      <c r="M219" s="117">
        <v>849555066590</v>
      </c>
      <c r="N219" s="116">
        <v>6.1201503000000001E-3</v>
      </c>
      <c r="O219" s="116">
        <v>0</v>
      </c>
      <c r="P219" s="116">
        <v>51</v>
      </c>
      <c r="Q219" s="5"/>
      <c r="R219" s="5"/>
      <c r="S219" s="6"/>
      <c r="T219" s="6"/>
      <c r="U219" s="5"/>
      <c r="V219" s="5" t="str">
        <f t="shared" si="10"/>
        <v>Net interest income to total operating income8</v>
      </c>
      <c r="W219" s="120">
        <v>201412</v>
      </c>
      <c r="X219" s="120">
        <v>26</v>
      </c>
      <c r="Y219" s="120" t="s">
        <v>28</v>
      </c>
      <c r="Z219" s="121" t="s">
        <v>38</v>
      </c>
      <c r="AA219" s="120">
        <v>0.71435458709999999</v>
      </c>
      <c r="AB219" s="120">
        <v>8</v>
      </c>
      <c r="AC219" s="5"/>
      <c r="AD219" s="6"/>
      <c r="AE219" s="5"/>
      <c r="AF219" s="5"/>
      <c r="AG219" s="5"/>
      <c r="AH219" s="5"/>
      <c r="AI219" s="5"/>
      <c r="AJ219" s="5"/>
      <c r="AK219" s="5"/>
      <c r="AL219" s="5"/>
      <c r="AM219" s="5"/>
      <c r="AN219" s="5"/>
      <c r="AO219" s="5"/>
      <c r="AP219" s="5"/>
      <c r="AQ219" s="5"/>
      <c r="AR219" s="5"/>
      <c r="AS219" s="5"/>
      <c r="AT219" s="5"/>
      <c r="AU219" s="5"/>
      <c r="AV219" s="5"/>
      <c r="AW219" s="5"/>
      <c r="AX219" s="5"/>
      <c r="AY219" s="5"/>
      <c r="AZ219" s="5"/>
      <c r="BA219" s="5"/>
      <c r="BB219" s="5"/>
      <c r="BC219" s="5"/>
      <c r="BD219" s="5"/>
      <c r="BE219" s="5"/>
      <c r="BF219" s="5"/>
    </row>
    <row r="220" spans="1:58" x14ac:dyDescent="0.25">
      <c r="A220" s="5" t="str">
        <f t="shared" si="9"/>
        <v>Other capital requirements of total capital requirements201112</v>
      </c>
      <c r="B220" s="116">
        <v>201112</v>
      </c>
      <c r="C220" s="116">
        <v>11</v>
      </c>
      <c r="D220" s="116" t="s">
        <v>76</v>
      </c>
      <c r="E220" s="116">
        <v>0</v>
      </c>
      <c r="F220" s="116">
        <v>0</v>
      </c>
      <c r="G220" s="116">
        <v>0</v>
      </c>
      <c r="H220" s="116">
        <v>5.9715792300000001E-2</v>
      </c>
      <c r="I220" s="116">
        <v>4.7185520600000003E-2</v>
      </c>
      <c r="J220" s="116">
        <v>9.8416289599999998E-2</v>
      </c>
      <c r="K220" s="116">
        <v>0.34941643750000001</v>
      </c>
      <c r="L220" s="117">
        <v>40691101234</v>
      </c>
      <c r="M220" s="117">
        <v>862364148119</v>
      </c>
      <c r="N220" s="116">
        <v>0</v>
      </c>
      <c r="O220" s="116">
        <v>0</v>
      </c>
      <c r="P220" s="116">
        <v>51</v>
      </c>
      <c r="Q220" s="5"/>
      <c r="R220" s="5"/>
      <c r="S220" s="6"/>
      <c r="T220" s="6"/>
      <c r="U220" s="5"/>
      <c r="V220" s="5" t="str">
        <f t="shared" si="10"/>
        <v>Net interest income to total operating income9</v>
      </c>
      <c r="W220" s="120">
        <v>201412</v>
      </c>
      <c r="X220" s="120">
        <v>26</v>
      </c>
      <c r="Y220" s="120" t="s">
        <v>28</v>
      </c>
      <c r="Z220" s="121">
        <v>11</v>
      </c>
      <c r="AA220" s="120">
        <v>0.71024421940000004</v>
      </c>
      <c r="AB220" s="120">
        <v>9</v>
      </c>
      <c r="AC220" s="5"/>
      <c r="AD220" s="6"/>
      <c r="AE220" s="5"/>
      <c r="AF220" s="5"/>
      <c r="AG220" s="5"/>
      <c r="AH220" s="5"/>
      <c r="AI220" s="5"/>
      <c r="AJ220" s="5"/>
      <c r="AK220" s="5"/>
      <c r="AL220" s="5"/>
      <c r="AM220" s="5"/>
      <c r="AN220" s="5"/>
      <c r="AO220" s="5"/>
      <c r="AP220" s="5"/>
      <c r="AQ220" s="5"/>
      <c r="AR220" s="5"/>
      <c r="AS220" s="5"/>
      <c r="AT220" s="5"/>
      <c r="AU220" s="5"/>
      <c r="AV220" s="5"/>
      <c r="AW220" s="5"/>
      <c r="AX220" s="5"/>
      <c r="AY220" s="5"/>
      <c r="AZ220" s="5"/>
      <c r="BA220" s="5"/>
      <c r="BB220" s="5"/>
      <c r="BC220" s="5"/>
      <c r="BD220" s="5"/>
      <c r="BE220" s="5"/>
      <c r="BF220" s="5"/>
    </row>
    <row r="221" spans="1:58" x14ac:dyDescent="0.25">
      <c r="A221" s="5" t="str">
        <f t="shared" si="9"/>
        <v>Other capital requirements of total capital requirements201203</v>
      </c>
      <c r="B221" s="116">
        <v>201203</v>
      </c>
      <c r="C221" s="116">
        <v>11</v>
      </c>
      <c r="D221" s="116" t="s">
        <v>76</v>
      </c>
      <c r="E221" s="116">
        <v>0</v>
      </c>
      <c r="F221" s="116">
        <v>0</v>
      </c>
      <c r="G221" s="116">
        <v>0</v>
      </c>
      <c r="H221" s="116">
        <v>6.1547024200000001E-2</v>
      </c>
      <c r="I221" s="116">
        <v>5.04112247E-2</v>
      </c>
      <c r="J221" s="116">
        <v>7.9540298499999995E-2</v>
      </c>
      <c r="K221" s="116">
        <v>0.34869594570000001</v>
      </c>
      <c r="L221" s="117">
        <v>42145912639</v>
      </c>
      <c r="M221" s="117">
        <v>836042228058</v>
      </c>
      <c r="N221" s="116">
        <v>2.4550131999999999E-3</v>
      </c>
      <c r="O221" s="116">
        <v>0</v>
      </c>
      <c r="P221" s="116">
        <v>51</v>
      </c>
      <c r="Q221" s="5"/>
      <c r="R221" s="5"/>
      <c r="S221" s="6"/>
      <c r="T221" s="6"/>
      <c r="U221" s="5"/>
      <c r="V221" s="5" t="str">
        <f t="shared" si="10"/>
        <v>Net interest income to total operating income10</v>
      </c>
      <c r="W221" s="120">
        <v>201412</v>
      </c>
      <c r="X221" s="120">
        <v>26</v>
      </c>
      <c r="Y221" s="120" t="s">
        <v>28</v>
      </c>
      <c r="Z221" s="121">
        <v>12</v>
      </c>
      <c r="AA221" s="120">
        <v>0.69600116170000004</v>
      </c>
      <c r="AB221" s="120">
        <v>10</v>
      </c>
      <c r="AC221" s="5"/>
      <c r="AD221" s="6"/>
      <c r="AE221" s="5"/>
      <c r="AF221" s="5"/>
      <c r="AG221" s="5"/>
      <c r="AH221" s="5"/>
      <c r="AI221" s="5"/>
      <c r="AJ221" s="5"/>
      <c r="AK221" s="5"/>
      <c r="AL221" s="5"/>
      <c r="AM221" s="5"/>
      <c r="AN221" s="5"/>
      <c r="AO221" s="5"/>
      <c r="AP221" s="5"/>
      <c r="AQ221" s="5"/>
      <c r="AR221" s="5"/>
      <c r="AS221" s="5"/>
      <c r="AT221" s="5"/>
      <c r="AU221" s="5"/>
      <c r="AV221" s="5"/>
      <c r="AW221" s="5"/>
      <c r="AX221" s="5"/>
      <c r="AY221" s="5"/>
      <c r="AZ221" s="5"/>
      <c r="BA221" s="5"/>
      <c r="BB221" s="5"/>
      <c r="BC221" s="5"/>
      <c r="BD221" s="5"/>
      <c r="BE221" s="5"/>
      <c r="BF221" s="5"/>
    </row>
    <row r="222" spans="1:58" x14ac:dyDescent="0.25">
      <c r="A222" s="5" t="str">
        <f t="shared" si="9"/>
        <v>Other capital requirements of total capital requirements201206</v>
      </c>
      <c r="B222" s="116">
        <v>201206</v>
      </c>
      <c r="C222" s="116">
        <v>11</v>
      </c>
      <c r="D222" s="116" t="s">
        <v>76</v>
      </c>
      <c r="E222" s="116">
        <v>0</v>
      </c>
      <c r="F222" s="116">
        <v>0</v>
      </c>
      <c r="G222" s="116">
        <v>0</v>
      </c>
      <c r="H222" s="116">
        <v>6.3823516299999994E-2</v>
      </c>
      <c r="I222" s="116">
        <v>5.0738827799999997E-2</v>
      </c>
      <c r="J222" s="116">
        <v>8.9620495100000003E-2</v>
      </c>
      <c r="K222" s="116">
        <v>0.3614781198</v>
      </c>
      <c r="L222" s="117">
        <v>42326314655</v>
      </c>
      <c r="M222" s="117">
        <v>834199695301</v>
      </c>
      <c r="N222" s="116">
        <v>4.1481373999999998E-3</v>
      </c>
      <c r="O222" s="116">
        <v>0</v>
      </c>
      <c r="P222" s="116">
        <v>51</v>
      </c>
      <c r="Q222" s="5"/>
      <c r="R222" s="5"/>
      <c r="S222" s="6"/>
      <c r="T222" s="6"/>
      <c r="U222" s="5"/>
      <c r="V222" s="5" t="str">
        <f t="shared" si="10"/>
        <v>Net interest income to total operating income11</v>
      </c>
      <c r="W222" s="120">
        <v>201412</v>
      </c>
      <c r="X222" s="120">
        <v>26</v>
      </c>
      <c r="Y222" s="120" t="s">
        <v>28</v>
      </c>
      <c r="Z222" s="121">
        <v>6</v>
      </c>
      <c r="AA222" s="120">
        <v>0.6861077512</v>
      </c>
      <c r="AB222" s="120">
        <v>11</v>
      </c>
      <c r="AC222" s="5"/>
      <c r="AD222" s="6"/>
      <c r="AE222" s="5"/>
      <c r="AF222" s="5"/>
      <c r="AG222" s="5"/>
      <c r="AH222" s="5"/>
      <c r="AI222" s="5"/>
      <c r="AJ222" s="5"/>
      <c r="AK222" s="5"/>
      <c r="AL222" s="5"/>
      <c r="AM222" s="5"/>
      <c r="AN222" s="5"/>
      <c r="AO222" s="5"/>
      <c r="AP222" s="5"/>
      <c r="AQ222" s="5"/>
      <c r="AR222" s="5"/>
      <c r="AS222" s="5"/>
      <c r="AT222" s="5"/>
      <c r="AU222" s="5"/>
      <c r="AV222" s="5"/>
      <c r="AW222" s="5"/>
      <c r="AX222" s="5"/>
      <c r="AY222" s="5"/>
      <c r="AZ222" s="5"/>
      <c r="BA222" s="5"/>
      <c r="BB222" s="5"/>
      <c r="BC222" s="5"/>
      <c r="BD222" s="5"/>
      <c r="BE222" s="5"/>
      <c r="BF222" s="5"/>
    </row>
    <row r="223" spans="1:58" x14ac:dyDescent="0.25">
      <c r="A223" s="5" t="str">
        <f t="shared" si="9"/>
        <v>Other capital requirements of total capital requirements201209</v>
      </c>
      <c r="B223" s="116">
        <v>201209</v>
      </c>
      <c r="C223" s="116">
        <v>11</v>
      </c>
      <c r="D223" s="116" t="s">
        <v>76</v>
      </c>
      <c r="E223" s="116">
        <v>0</v>
      </c>
      <c r="F223" s="116">
        <v>0</v>
      </c>
      <c r="G223" s="116">
        <v>0</v>
      </c>
      <c r="H223" s="116">
        <v>6.5041189700000002E-2</v>
      </c>
      <c r="I223" s="116">
        <v>5.07677448E-2</v>
      </c>
      <c r="J223" s="116">
        <v>7.0396129399999993E-2</v>
      </c>
      <c r="K223" s="116">
        <v>0.31364431129999998</v>
      </c>
      <c r="L223" s="117">
        <v>42022606467</v>
      </c>
      <c r="M223" s="117">
        <v>827742233603</v>
      </c>
      <c r="N223" s="116">
        <v>7.0629124000000003E-3</v>
      </c>
      <c r="O223" s="116">
        <v>0</v>
      </c>
      <c r="P223" s="116">
        <v>51</v>
      </c>
      <c r="Q223" s="5"/>
      <c r="R223" s="5"/>
      <c r="S223" s="6"/>
      <c r="T223" s="6"/>
      <c r="U223" s="5"/>
      <c r="V223" s="5" t="str">
        <f t="shared" si="10"/>
        <v>Net interest income to total operating income12</v>
      </c>
      <c r="W223" s="120">
        <v>201412</v>
      </c>
      <c r="X223" s="120">
        <v>26</v>
      </c>
      <c r="Y223" s="120" t="s">
        <v>28</v>
      </c>
      <c r="Z223" s="121">
        <v>5</v>
      </c>
      <c r="AA223" s="120">
        <v>0.6799147592</v>
      </c>
      <c r="AB223" s="120">
        <v>12</v>
      </c>
      <c r="AC223" s="5"/>
      <c r="AD223" s="6"/>
      <c r="AE223" s="5"/>
      <c r="AF223" s="5"/>
      <c r="AG223" s="5"/>
      <c r="AH223" s="5"/>
      <c r="AI223" s="5"/>
      <c r="AJ223" s="5"/>
      <c r="AK223" s="5"/>
      <c r="AL223" s="5"/>
      <c r="AM223" s="5"/>
      <c r="AN223" s="5"/>
      <c r="AO223" s="5"/>
      <c r="AP223" s="5"/>
      <c r="AQ223" s="5"/>
      <c r="AR223" s="5"/>
      <c r="AS223" s="5"/>
      <c r="AT223" s="5"/>
      <c r="AU223" s="5"/>
      <c r="AV223" s="5"/>
      <c r="AW223" s="5"/>
      <c r="AX223" s="5"/>
      <c r="AY223" s="5"/>
      <c r="AZ223" s="5"/>
      <c r="BA223" s="5"/>
      <c r="BB223" s="5"/>
      <c r="BC223" s="5"/>
      <c r="BD223" s="5"/>
      <c r="BE223" s="5"/>
      <c r="BF223" s="5"/>
    </row>
    <row r="224" spans="1:58" x14ac:dyDescent="0.25">
      <c r="A224" s="5" t="str">
        <f t="shared" si="9"/>
        <v>Other capital requirements of total capital requirements201212</v>
      </c>
      <c r="B224" s="116">
        <v>201212</v>
      </c>
      <c r="C224" s="116">
        <v>11</v>
      </c>
      <c r="D224" s="116" t="s">
        <v>76</v>
      </c>
      <c r="E224" s="116">
        <v>0</v>
      </c>
      <c r="F224" s="116">
        <v>0</v>
      </c>
      <c r="G224" s="116">
        <v>2.8967210000000002E-4</v>
      </c>
      <c r="H224" s="116">
        <v>6.9424178399999995E-2</v>
      </c>
      <c r="I224" s="116">
        <v>5.4230004800000002E-2</v>
      </c>
      <c r="J224" s="116">
        <v>8.0753755199999999E-2</v>
      </c>
      <c r="K224" s="116">
        <v>0.3336967354</v>
      </c>
      <c r="L224" s="117">
        <v>43649370613</v>
      </c>
      <c r="M224" s="117">
        <v>804893357333</v>
      </c>
      <c r="N224" s="116">
        <v>1.13916356E-2</v>
      </c>
      <c r="O224" s="116">
        <v>0</v>
      </c>
      <c r="P224" s="116">
        <v>52</v>
      </c>
      <c r="Q224" s="5"/>
      <c r="R224" s="5"/>
      <c r="S224" s="6"/>
      <c r="T224" s="6"/>
      <c r="U224" s="5"/>
      <c r="V224" s="5" t="str">
        <f t="shared" si="10"/>
        <v>Net interest income to total operating income13</v>
      </c>
      <c r="W224" s="120">
        <v>201412</v>
      </c>
      <c r="X224" s="120">
        <v>26</v>
      </c>
      <c r="Y224" s="120" t="s">
        <v>28</v>
      </c>
      <c r="Z224" s="121">
        <v>3</v>
      </c>
      <c r="AA224" s="120">
        <v>0.64607527720000002</v>
      </c>
      <c r="AB224" s="120">
        <v>13</v>
      </c>
      <c r="AC224" s="5"/>
      <c r="AD224" s="6"/>
      <c r="AE224" s="5"/>
      <c r="AF224" s="5"/>
      <c r="AG224" s="5"/>
      <c r="AH224" s="5"/>
      <c r="AI224" s="5"/>
      <c r="AJ224" s="5"/>
      <c r="AK224" s="5"/>
      <c r="AL224" s="5"/>
      <c r="AM224" s="5"/>
      <c r="AN224" s="5"/>
      <c r="AO224" s="5"/>
      <c r="AP224" s="5"/>
      <c r="AQ224" s="5"/>
      <c r="AR224" s="5"/>
      <c r="AS224" s="5"/>
      <c r="AT224" s="5"/>
      <c r="AU224" s="5"/>
      <c r="AV224" s="5"/>
      <c r="AW224" s="5"/>
      <c r="AX224" s="5"/>
      <c r="AY224" s="5"/>
      <c r="AZ224" s="5"/>
      <c r="BA224" s="5"/>
      <c r="BB224" s="5"/>
      <c r="BC224" s="5"/>
      <c r="BD224" s="5"/>
      <c r="BE224" s="5"/>
      <c r="BF224" s="5"/>
    </row>
    <row r="225" spans="1:58" x14ac:dyDescent="0.25">
      <c r="A225" s="5" t="str">
        <f t="shared" si="9"/>
        <v>Other capital requirements of total capital requirements201303</v>
      </c>
      <c r="B225" s="116">
        <v>201303</v>
      </c>
      <c r="C225" s="116">
        <v>11</v>
      </c>
      <c r="D225" s="116" t="s">
        <v>76</v>
      </c>
      <c r="E225" s="116">
        <v>0</v>
      </c>
      <c r="F225" s="116">
        <v>0</v>
      </c>
      <c r="G225" s="116">
        <v>1.1392772E-3</v>
      </c>
      <c r="H225" s="116">
        <v>7.1660854699999998E-2</v>
      </c>
      <c r="I225" s="116">
        <v>5.47393833E-2</v>
      </c>
      <c r="J225" s="116">
        <v>9.9682975800000004E-2</v>
      </c>
      <c r="K225" s="116">
        <v>0.35271746329999998</v>
      </c>
      <c r="L225" s="117">
        <v>44154432126</v>
      </c>
      <c r="M225" s="117">
        <v>806630061171</v>
      </c>
      <c r="N225" s="116">
        <v>9.2367709999999995E-3</v>
      </c>
      <c r="O225" s="116">
        <v>5.6963860000000001E-4</v>
      </c>
      <c r="P225" s="116">
        <v>51</v>
      </c>
      <c r="Q225" s="5"/>
      <c r="R225" s="5"/>
      <c r="S225" s="6"/>
      <c r="T225" s="6"/>
      <c r="U225" s="5"/>
      <c r="V225" s="5" t="str">
        <f t="shared" si="10"/>
        <v>Net interest income to total operating income14</v>
      </c>
      <c r="W225" s="120">
        <v>201412</v>
      </c>
      <c r="X225" s="120">
        <v>26</v>
      </c>
      <c r="Y225" s="120" t="s">
        <v>28</v>
      </c>
      <c r="Z225" s="121">
        <v>10</v>
      </c>
      <c r="AA225" s="120">
        <v>0.62199106680000005</v>
      </c>
      <c r="AB225" s="120">
        <v>14</v>
      </c>
      <c r="AC225" s="5"/>
      <c r="AD225" s="6"/>
      <c r="AE225" s="5"/>
      <c r="AF225" s="5"/>
      <c r="AG225" s="5"/>
      <c r="AH225" s="5"/>
      <c r="AI225" s="5"/>
      <c r="AJ225" s="5"/>
      <c r="AK225" s="5"/>
      <c r="AL225" s="5"/>
      <c r="AM225" s="5"/>
      <c r="AN225" s="5"/>
      <c r="AO225" s="5"/>
      <c r="AP225" s="5"/>
      <c r="AQ225" s="5"/>
      <c r="AR225" s="5"/>
      <c r="AS225" s="5"/>
      <c r="AT225" s="5"/>
      <c r="AU225" s="5"/>
      <c r="AV225" s="5"/>
      <c r="AW225" s="5"/>
      <c r="AX225" s="5"/>
      <c r="AY225" s="5"/>
      <c r="AZ225" s="5"/>
      <c r="BA225" s="5"/>
      <c r="BB225" s="5"/>
      <c r="BC225" s="5"/>
      <c r="BD225" s="5"/>
      <c r="BE225" s="5"/>
      <c r="BF225" s="5"/>
    </row>
    <row r="226" spans="1:58" x14ac:dyDescent="0.25">
      <c r="A226" s="5" t="str">
        <f t="shared" si="9"/>
        <v>Other capital requirements of total capital requirements201306</v>
      </c>
      <c r="B226" s="116">
        <v>201306</v>
      </c>
      <c r="C226" s="116">
        <v>11</v>
      </c>
      <c r="D226" s="116" t="s">
        <v>76</v>
      </c>
      <c r="E226" s="116">
        <v>0</v>
      </c>
      <c r="F226" s="116">
        <v>0</v>
      </c>
      <c r="G226" s="116">
        <v>2.2412040000000001E-3</v>
      </c>
      <c r="H226" s="116">
        <v>7.6978450300000001E-2</v>
      </c>
      <c r="I226" s="116">
        <v>5.6747822500000003E-2</v>
      </c>
      <c r="J226" s="116">
        <v>9.9770892400000005E-2</v>
      </c>
      <c r="K226" s="116">
        <v>0.36189542559999999</v>
      </c>
      <c r="L226" s="117">
        <v>44689347337</v>
      </c>
      <c r="M226" s="117">
        <v>787507702263</v>
      </c>
      <c r="N226" s="116">
        <v>8.0602213999999995E-3</v>
      </c>
      <c r="O226" s="116">
        <v>1.1206020000000001E-3</v>
      </c>
      <c r="P226" s="116">
        <v>51</v>
      </c>
      <c r="Q226" s="5"/>
      <c r="R226" s="5"/>
      <c r="S226" s="6"/>
      <c r="T226" s="6"/>
      <c r="U226" s="5"/>
      <c r="V226" s="5" t="str">
        <f t="shared" si="10"/>
        <v>Net interest income to total operating income15</v>
      </c>
      <c r="W226" s="120">
        <v>201412</v>
      </c>
      <c r="X226" s="120">
        <v>26</v>
      </c>
      <c r="Y226" s="120" t="s">
        <v>28</v>
      </c>
      <c r="Z226" s="121" t="s">
        <v>23</v>
      </c>
      <c r="AA226" s="120">
        <v>0.61338401300000001</v>
      </c>
      <c r="AB226" s="120">
        <v>15</v>
      </c>
      <c r="AC226" s="5"/>
      <c r="AD226" s="6"/>
      <c r="AE226" s="5"/>
      <c r="AF226" s="5"/>
      <c r="AG226" s="5"/>
      <c r="AH226" s="5"/>
      <c r="AI226" s="5"/>
      <c r="AJ226" s="5"/>
      <c r="AK226" s="5"/>
      <c r="AL226" s="5"/>
      <c r="AM226" s="5"/>
      <c r="AN226" s="5"/>
      <c r="AO226" s="5"/>
      <c r="AP226" s="5"/>
      <c r="AQ226" s="5"/>
      <c r="AR226" s="5"/>
      <c r="AS226" s="5"/>
      <c r="AT226" s="5"/>
      <c r="AU226" s="5"/>
      <c r="AV226" s="5"/>
      <c r="AW226" s="5"/>
      <c r="AX226" s="5"/>
      <c r="AY226" s="5"/>
      <c r="AZ226" s="5"/>
      <c r="BA226" s="5"/>
      <c r="BB226" s="5"/>
      <c r="BC226" s="5"/>
      <c r="BD226" s="5"/>
      <c r="BE226" s="5"/>
      <c r="BF226" s="5"/>
    </row>
    <row r="227" spans="1:58" x14ac:dyDescent="0.25">
      <c r="A227" s="5" t="str">
        <f t="shared" si="9"/>
        <v>Other capital requirements of total capital requirements201309</v>
      </c>
      <c r="B227" s="116">
        <v>201309</v>
      </c>
      <c r="C227" s="116">
        <v>11</v>
      </c>
      <c r="D227" s="116" t="s">
        <v>76</v>
      </c>
      <c r="E227" s="116">
        <v>0</v>
      </c>
      <c r="F227" s="116">
        <v>0</v>
      </c>
      <c r="G227" s="116">
        <v>0</v>
      </c>
      <c r="H227" s="116">
        <v>8.1234165100000005E-2</v>
      </c>
      <c r="I227" s="116">
        <v>5.7309841600000001E-2</v>
      </c>
      <c r="J227" s="116">
        <v>0.1327048586</v>
      </c>
      <c r="K227" s="116">
        <v>0.3695848209</v>
      </c>
      <c r="L227" s="117">
        <v>44156268777</v>
      </c>
      <c r="M227" s="117">
        <v>770483176581</v>
      </c>
      <c r="N227" s="116">
        <v>3.5033160999999998E-3</v>
      </c>
      <c r="O227" s="116">
        <v>0</v>
      </c>
      <c r="P227" s="116">
        <v>49</v>
      </c>
      <c r="Q227" s="5"/>
      <c r="R227" s="5"/>
      <c r="S227" s="6"/>
      <c r="T227" s="6"/>
      <c r="U227" s="5"/>
      <c r="V227" s="5" t="str">
        <f t="shared" si="10"/>
        <v>Net interest income to total operating income16</v>
      </c>
      <c r="W227" s="120">
        <v>201412</v>
      </c>
      <c r="X227" s="120">
        <v>26</v>
      </c>
      <c r="Y227" s="120" t="s">
        <v>28</v>
      </c>
      <c r="Z227" s="121" t="s">
        <v>34</v>
      </c>
      <c r="AA227" s="120">
        <v>0.60878398310000004</v>
      </c>
      <c r="AB227" s="120">
        <v>16</v>
      </c>
      <c r="AC227" s="5"/>
      <c r="AD227" s="6"/>
      <c r="AE227" s="5"/>
      <c r="AF227" s="5"/>
      <c r="AG227" s="5"/>
      <c r="AH227" s="5"/>
      <c r="AI227" s="5"/>
      <c r="AJ227" s="5"/>
      <c r="AK227" s="5"/>
      <c r="AL227" s="5"/>
      <c r="AM227" s="5"/>
      <c r="AN227" s="5"/>
      <c r="AO227" s="5"/>
      <c r="AP227" s="5"/>
      <c r="AQ227" s="5"/>
      <c r="AR227" s="5"/>
      <c r="AS227" s="5"/>
      <c r="AT227" s="5"/>
      <c r="AU227" s="5"/>
      <c r="AV227" s="5"/>
      <c r="AW227" s="5"/>
      <c r="AX227" s="5"/>
      <c r="AY227" s="5"/>
      <c r="AZ227" s="5"/>
      <c r="BA227" s="5"/>
      <c r="BB227" s="5"/>
      <c r="BC227" s="5"/>
      <c r="BD227" s="5"/>
      <c r="BE227" s="5"/>
      <c r="BF227" s="5"/>
    </row>
    <row r="228" spans="1:58" x14ac:dyDescent="0.25">
      <c r="A228" s="5" t="str">
        <f t="shared" si="9"/>
        <v>Other capital requirements of total capital requirements201312</v>
      </c>
      <c r="B228" s="116">
        <v>201312</v>
      </c>
      <c r="C228" s="116">
        <v>11</v>
      </c>
      <c r="D228" s="116" t="s">
        <v>76</v>
      </c>
      <c r="E228" s="116">
        <v>0</v>
      </c>
      <c r="F228" s="116">
        <v>0</v>
      </c>
      <c r="G228" s="116">
        <v>2.9259375000000002E-3</v>
      </c>
      <c r="H228" s="116">
        <v>8.5817568100000005E-2</v>
      </c>
      <c r="I228" s="116">
        <v>5.9580808399999997E-2</v>
      </c>
      <c r="J228" s="116">
        <v>0.14165261139999999</v>
      </c>
      <c r="K228" s="116">
        <v>0.40144719070000001</v>
      </c>
      <c r="L228" s="117">
        <v>44879871466</v>
      </c>
      <c r="M228" s="117">
        <v>753260532318</v>
      </c>
      <c r="N228" s="116">
        <v>2.9259375000000002E-3</v>
      </c>
      <c r="O228" s="116">
        <v>4.7747616999999996E-3</v>
      </c>
      <c r="P228" s="116">
        <v>48</v>
      </c>
      <c r="Q228" s="5"/>
      <c r="R228" s="5"/>
      <c r="S228" s="6"/>
      <c r="T228" s="6"/>
      <c r="U228" s="5"/>
      <c r="V228" s="5" t="str">
        <f t="shared" si="10"/>
        <v>Net interest income to total operating income17</v>
      </c>
      <c r="W228" s="120">
        <v>201412</v>
      </c>
      <c r="X228" s="120">
        <v>26</v>
      </c>
      <c r="Y228" s="120" t="s">
        <v>28</v>
      </c>
      <c r="Z228" s="121">
        <v>4</v>
      </c>
      <c r="AA228" s="120">
        <v>0.51269849810000001</v>
      </c>
      <c r="AB228" s="120">
        <v>17</v>
      </c>
      <c r="AC228" s="5"/>
      <c r="AD228" s="6"/>
      <c r="AE228" s="5"/>
      <c r="AF228" s="5"/>
      <c r="AG228" s="5"/>
      <c r="AH228" s="5"/>
      <c r="AI228" s="5"/>
      <c r="AJ228" s="5"/>
      <c r="AK228" s="5"/>
      <c r="AL228" s="5"/>
      <c r="AM228" s="5"/>
      <c r="AN228" s="5"/>
      <c r="AO228" s="5"/>
      <c r="AP228" s="5"/>
      <c r="AQ228" s="5"/>
      <c r="AR228" s="5"/>
      <c r="AS228" s="5"/>
      <c r="AT228" s="5"/>
      <c r="AU228" s="5"/>
      <c r="AV228" s="5"/>
      <c r="AW228" s="5"/>
      <c r="AX228" s="5"/>
      <c r="AY228" s="5"/>
      <c r="AZ228" s="5"/>
      <c r="BA228" s="5"/>
      <c r="BB228" s="5"/>
      <c r="BC228" s="5"/>
      <c r="BD228" s="5"/>
      <c r="BE228" s="5"/>
      <c r="BF228" s="5"/>
    </row>
    <row r="229" spans="1:58" x14ac:dyDescent="0.25">
      <c r="A229" s="5" t="str">
        <f t="shared" si="9"/>
        <v>Other capital requirements of total capital requirements201403</v>
      </c>
      <c r="B229" s="116">
        <v>201403</v>
      </c>
      <c r="C229" s="116">
        <v>11</v>
      </c>
      <c r="D229" s="116" t="s">
        <v>76</v>
      </c>
      <c r="E229" s="116">
        <v>1.2434446E-3</v>
      </c>
      <c r="F229" s="116">
        <v>8.0682463999999995E-3</v>
      </c>
      <c r="G229" s="116">
        <v>1.69257768E-2</v>
      </c>
      <c r="H229" s="116">
        <v>2.3129415600000001E-2</v>
      </c>
      <c r="I229" s="116">
        <v>2.35898067E-2</v>
      </c>
      <c r="J229" s="116">
        <v>2.7455916899999998E-2</v>
      </c>
      <c r="K229" s="116">
        <v>7.7893996899999998E-2</v>
      </c>
      <c r="L229" s="117">
        <v>18577335269</v>
      </c>
      <c r="M229" s="117">
        <v>787515367187</v>
      </c>
      <c r="N229" s="116">
        <v>2.1942461199999999E-2</v>
      </c>
      <c r="O229" s="116">
        <v>1.5768514899999999E-2</v>
      </c>
      <c r="P229" s="116">
        <v>54</v>
      </c>
      <c r="Q229" s="5"/>
      <c r="R229" s="5"/>
      <c r="S229" s="6"/>
      <c r="T229" s="6"/>
      <c r="U229" s="5"/>
      <c r="V229" s="5" t="str">
        <f t="shared" si="10"/>
        <v>Net interest income to total operating income18</v>
      </c>
      <c r="W229" s="120">
        <v>201412</v>
      </c>
      <c r="X229" s="120">
        <v>26</v>
      </c>
      <c r="Y229" s="120" t="s">
        <v>28</v>
      </c>
      <c r="Z229" s="121">
        <v>9</v>
      </c>
      <c r="AA229" s="120">
        <v>0.50392498050000001</v>
      </c>
      <c r="AB229" s="120">
        <v>18</v>
      </c>
      <c r="AC229" s="5"/>
      <c r="AD229" s="6"/>
      <c r="AE229" s="5"/>
      <c r="AF229" s="5"/>
      <c r="AG229" s="5"/>
      <c r="AH229" s="5"/>
      <c r="AI229" s="5"/>
      <c r="AJ229" s="5"/>
      <c r="AK229" s="5"/>
      <c r="AL229" s="5"/>
      <c r="AM229" s="5"/>
      <c r="AN229" s="5"/>
      <c r="AO229" s="5"/>
      <c r="AP229" s="5"/>
      <c r="AQ229" s="5"/>
      <c r="AR229" s="5"/>
      <c r="AS229" s="5"/>
      <c r="AT229" s="5"/>
      <c r="AU229" s="5"/>
      <c r="AV229" s="5"/>
      <c r="AW229" s="5"/>
      <c r="AX229" s="5"/>
      <c r="AY229" s="5"/>
      <c r="AZ229" s="5"/>
      <c r="BA229" s="5"/>
      <c r="BB229" s="5"/>
      <c r="BC229" s="5"/>
      <c r="BD229" s="5"/>
      <c r="BE229" s="5"/>
      <c r="BF229" s="5"/>
    </row>
    <row r="230" spans="1:58" x14ac:dyDescent="0.25">
      <c r="A230" s="5" t="str">
        <f t="shared" si="9"/>
        <v>Other capital requirements of total capital requirements201406</v>
      </c>
      <c r="B230" s="116">
        <v>201406</v>
      </c>
      <c r="C230" s="116">
        <v>11</v>
      </c>
      <c r="D230" s="116" t="s">
        <v>76</v>
      </c>
      <c r="E230" s="116">
        <v>8.0956330000000001E-4</v>
      </c>
      <c r="F230" s="116">
        <v>7.6477033999999998E-3</v>
      </c>
      <c r="G230" s="116">
        <v>1.6195986999999998E-2</v>
      </c>
      <c r="H230" s="116">
        <v>2.1511249100000001E-2</v>
      </c>
      <c r="I230" s="116">
        <v>2.1810786499999998E-2</v>
      </c>
      <c r="J230" s="116">
        <v>2.4828309400000002E-2</v>
      </c>
      <c r="K230" s="116">
        <v>5.8481935700000001E-2</v>
      </c>
      <c r="L230" s="117">
        <v>17034950851</v>
      </c>
      <c r="M230" s="117">
        <v>781033313928</v>
      </c>
      <c r="N230" s="116">
        <v>2.0273246700000001E-2</v>
      </c>
      <c r="O230" s="116">
        <v>1.5207481300000001E-2</v>
      </c>
      <c r="P230" s="116">
        <v>54</v>
      </c>
      <c r="Q230" s="5"/>
      <c r="R230" s="5"/>
      <c r="S230" s="6"/>
      <c r="T230" s="6"/>
      <c r="U230" s="5"/>
      <c r="V230" s="5" t="str">
        <f t="shared" si="10"/>
        <v>Net interest income to total operating income19</v>
      </c>
      <c r="W230" s="120">
        <v>201412</v>
      </c>
      <c r="X230" s="120">
        <v>26</v>
      </c>
      <c r="Y230" s="120" t="s">
        <v>28</v>
      </c>
      <c r="Z230" s="121" t="s">
        <v>25</v>
      </c>
      <c r="AA230" s="120">
        <v>0.50004117889999999</v>
      </c>
      <c r="AB230" s="120">
        <v>19</v>
      </c>
      <c r="AC230" s="5"/>
      <c r="AD230" s="6"/>
      <c r="AE230" s="5"/>
      <c r="AF230" s="5"/>
      <c r="AG230" s="5"/>
      <c r="AH230" s="5"/>
      <c r="AI230" s="5"/>
      <c r="AJ230" s="5"/>
      <c r="AK230" s="5"/>
      <c r="AL230" s="5"/>
      <c r="AM230" s="5"/>
      <c r="AN230" s="5"/>
      <c r="AO230" s="5"/>
      <c r="AP230" s="5"/>
      <c r="AQ230" s="5"/>
      <c r="AR230" s="5"/>
      <c r="AS230" s="5"/>
      <c r="AT230" s="5"/>
      <c r="AU230" s="5"/>
      <c r="AV230" s="5"/>
      <c r="AW230" s="5"/>
      <c r="AX230" s="5"/>
      <c r="AY230" s="5"/>
      <c r="AZ230" s="5"/>
      <c r="BA230" s="5"/>
      <c r="BB230" s="5"/>
      <c r="BC230" s="5"/>
      <c r="BD230" s="5"/>
      <c r="BE230" s="5"/>
      <c r="BF230" s="5"/>
    </row>
    <row r="231" spans="1:58" x14ac:dyDescent="0.25">
      <c r="A231" s="5" t="str">
        <f t="shared" si="9"/>
        <v>Other capital requirements of total capital requirements201409</v>
      </c>
      <c r="B231" s="116">
        <v>201409</v>
      </c>
      <c r="C231" s="116">
        <v>11</v>
      </c>
      <c r="D231" s="116" t="s">
        <v>76</v>
      </c>
      <c r="E231" s="116">
        <v>1.0522605999999999E-3</v>
      </c>
      <c r="F231" s="116">
        <v>6.9747530999999998E-3</v>
      </c>
      <c r="G231" s="116">
        <v>1.73357066E-2</v>
      </c>
      <c r="H231" s="116">
        <v>2.1560754500000001E-2</v>
      </c>
      <c r="I231" s="116">
        <v>2.1301045899999999E-2</v>
      </c>
      <c r="J231" s="116">
        <v>2.5478832100000001E-2</v>
      </c>
      <c r="K231" s="116">
        <v>6.4141022800000003E-2</v>
      </c>
      <c r="L231" s="117">
        <v>16783648304</v>
      </c>
      <c r="M231" s="117">
        <v>787926020876</v>
      </c>
      <c r="N231" s="116">
        <v>1.85995841E-2</v>
      </c>
      <c r="O231" s="116">
        <v>1.60949076E-2</v>
      </c>
      <c r="P231" s="116">
        <v>55</v>
      </c>
      <c r="Q231" s="5"/>
      <c r="R231" s="5"/>
      <c r="S231" s="6"/>
      <c r="T231" s="6"/>
      <c r="U231" s="5"/>
      <c r="V231" s="5" t="str">
        <f t="shared" si="10"/>
        <v>Net interest income to total operating income20</v>
      </c>
      <c r="W231" s="120">
        <v>201412</v>
      </c>
      <c r="X231" s="120">
        <v>26</v>
      </c>
      <c r="Y231" s="120" t="s">
        <v>28</v>
      </c>
      <c r="Z231" s="121" t="s">
        <v>29</v>
      </c>
      <c r="AA231" s="120">
        <v>0.47447523219999999</v>
      </c>
      <c r="AB231" s="120">
        <v>20</v>
      </c>
      <c r="AC231" s="5"/>
      <c r="AD231" s="6"/>
      <c r="AE231" s="5"/>
      <c r="AF231" s="5"/>
      <c r="AG231" s="5"/>
      <c r="AH231" s="5"/>
      <c r="AI231" s="5"/>
      <c r="AJ231" s="5"/>
      <c r="AK231" s="5"/>
      <c r="AL231" s="5"/>
      <c r="AM231" s="5"/>
      <c r="AN231" s="5"/>
      <c r="AO231" s="5"/>
      <c r="AP231" s="5"/>
      <c r="AQ231" s="5"/>
      <c r="AR231" s="5"/>
      <c r="AS231" s="5"/>
      <c r="AT231" s="5"/>
      <c r="AU231" s="5"/>
      <c r="AV231" s="5"/>
      <c r="AW231" s="5"/>
      <c r="AX231" s="5"/>
      <c r="AY231" s="5"/>
      <c r="AZ231" s="5"/>
      <c r="BA231" s="5"/>
      <c r="BB231" s="5"/>
      <c r="BC231" s="5"/>
      <c r="BD231" s="5"/>
      <c r="BE231" s="5"/>
      <c r="BF231" s="5"/>
    </row>
    <row r="232" spans="1:58" x14ac:dyDescent="0.25">
      <c r="A232" s="5" t="str">
        <f t="shared" si="9"/>
        <v>Other capital requirements of total capital requirements201412</v>
      </c>
      <c r="B232" s="116">
        <v>201412</v>
      </c>
      <c r="C232" s="116">
        <v>11</v>
      </c>
      <c r="D232" s="116" t="s">
        <v>76</v>
      </c>
      <c r="E232" s="116">
        <v>8.2611839999999995E-4</v>
      </c>
      <c r="F232" s="116">
        <v>6.6813669000000001E-3</v>
      </c>
      <c r="G232" s="116">
        <v>1.53918262E-2</v>
      </c>
      <c r="H232" s="116">
        <v>2.1390402999999999E-2</v>
      </c>
      <c r="I232" s="116">
        <v>2.0638984199999998E-2</v>
      </c>
      <c r="J232" s="116">
        <v>2.4919588900000001E-2</v>
      </c>
      <c r="K232" s="116">
        <v>9.4767608099999998E-2</v>
      </c>
      <c r="L232" s="117">
        <v>16079730710</v>
      </c>
      <c r="M232" s="117">
        <v>779095062336</v>
      </c>
      <c r="N232" s="116">
        <v>1.7647638699999999E-2</v>
      </c>
      <c r="O232" s="116">
        <v>1.4941018699999999E-2</v>
      </c>
      <c r="P232" s="116">
        <v>55</v>
      </c>
      <c r="Q232" s="5"/>
      <c r="R232" s="5"/>
      <c r="S232" s="6"/>
      <c r="T232" s="6"/>
      <c r="U232" s="5"/>
      <c r="V232" s="5" t="str">
        <f t="shared" si="10"/>
        <v>Net interest income to total operating income99</v>
      </c>
      <c r="W232" s="120">
        <v>201412</v>
      </c>
      <c r="X232" s="120">
        <v>26</v>
      </c>
      <c r="Y232" s="120" t="s">
        <v>28</v>
      </c>
      <c r="Z232" s="121" t="s">
        <v>40</v>
      </c>
      <c r="AA232" s="120">
        <v>0.66633100099999998</v>
      </c>
      <c r="AB232" s="120">
        <v>99</v>
      </c>
      <c r="AC232" s="5"/>
      <c r="AD232" s="6"/>
      <c r="AE232" s="5"/>
      <c r="AF232" s="5"/>
      <c r="AG232" s="5"/>
      <c r="AH232" s="5"/>
      <c r="AI232" s="5"/>
      <c r="AJ232" s="5"/>
      <c r="AK232" s="5"/>
      <c r="AL232" s="5"/>
      <c r="AM232" s="5"/>
      <c r="AN232" s="5"/>
      <c r="AO232" s="5"/>
      <c r="AP232" s="5"/>
      <c r="AQ232" s="5"/>
      <c r="AR232" s="5"/>
      <c r="AS232" s="5"/>
      <c r="AT232" s="5"/>
      <c r="AU232" s="5"/>
      <c r="AV232" s="5"/>
      <c r="AW232" s="5"/>
      <c r="AX232" s="5"/>
      <c r="AY232" s="5"/>
      <c r="AZ232" s="5"/>
      <c r="BA232" s="5"/>
      <c r="BB232" s="5"/>
      <c r="BC232" s="5"/>
      <c r="BD232" s="5"/>
      <c r="BE232" s="5"/>
      <c r="BF232" s="5"/>
    </row>
    <row r="233" spans="1:58" x14ac:dyDescent="0.25">
      <c r="A233" s="5" t="str">
        <f t="shared" si="9"/>
        <v>Past due (&gt;90 days) loans to total loans and advances200912</v>
      </c>
      <c r="B233" s="116">
        <v>200912</v>
      </c>
      <c r="C233" s="116">
        <v>12</v>
      </c>
      <c r="D233" s="116" t="s">
        <v>78</v>
      </c>
      <c r="E233" s="116">
        <v>0</v>
      </c>
      <c r="F233" s="116">
        <v>9.4410269999999996E-4</v>
      </c>
      <c r="G233" s="116">
        <v>3.5285918E-3</v>
      </c>
      <c r="H233" s="116">
        <v>1.0422651999999999E-2</v>
      </c>
      <c r="I233" s="116">
        <v>4.9800143000000002E-3</v>
      </c>
      <c r="J233" s="116">
        <v>8.9844642000000002E-3</v>
      </c>
      <c r="K233" s="116">
        <v>5.18498799E-2</v>
      </c>
      <c r="L233" s="117">
        <v>66066357347</v>
      </c>
      <c r="M233" s="117">
        <v>13266299000000</v>
      </c>
      <c r="N233" s="116">
        <v>1.4935129999999999E-3</v>
      </c>
      <c r="O233" s="116">
        <v>4.7554347999999996E-3</v>
      </c>
      <c r="P233" s="116">
        <v>45</v>
      </c>
      <c r="Q233" s="5"/>
      <c r="R233" s="5"/>
      <c r="S233" s="6"/>
      <c r="T233" s="6"/>
      <c r="U233" s="5"/>
      <c r="V233" s="5" t="str">
        <f t="shared" si="10"/>
        <v>Net fee and commission income to total operating income1</v>
      </c>
      <c r="W233" s="120">
        <v>201412</v>
      </c>
      <c r="X233" s="120">
        <v>27</v>
      </c>
      <c r="Y233" s="120" t="s">
        <v>30</v>
      </c>
      <c r="Z233" s="121" t="s">
        <v>29</v>
      </c>
      <c r="AA233" s="120">
        <v>0.3947206982</v>
      </c>
      <c r="AB233" s="120">
        <v>1</v>
      </c>
      <c r="AC233" s="5"/>
      <c r="AD233" s="6"/>
      <c r="AE233" s="5"/>
      <c r="AF233" s="5"/>
      <c r="AG233" s="5"/>
      <c r="AH233" s="5"/>
      <c r="AI233" s="5"/>
      <c r="AJ233" s="5"/>
      <c r="AK233" s="5"/>
      <c r="AL233" s="5"/>
      <c r="AM233" s="5"/>
      <c r="AN233" s="5"/>
      <c r="AO233" s="5"/>
      <c r="AP233" s="5"/>
      <c r="AQ233" s="5"/>
      <c r="AR233" s="5"/>
      <c r="AS233" s="5"/>
      <c r="AT233" s="5"/>
      <c r="AU233" s="5"/>
      <c r="AV233" s="5"/>
      <c r="AW233" s="5"/>
      <c r="AX233" s="5"/>
      <c r="AY233" s="5"/>
      <c r="AZ233" s="5"/>
      <c r="BA233" s="5"/>
      <c r="BB233" s="5"/>
      <c r="BC233" s="5"/>
      <c r="BD233" s="5"/>
      <c r="BE233" s="5"/>
      <c r="BF233" s="5"/>
    </row>
    <row r="234" spans="1:58" x14ac:dyDescent="0.25">
      <c r="A234" s="5" t="str">
        <f t="shared" si="9"/>
        <v>Past due (&gt;90 days) loans to total loans and advances201003</v>
      </c>
      <c r="B234" s="116">
        <v>201003</v>
      </c>
      <c r="C234" s="116">
        <v>12</v>
      </c>
      <c r="D234" s="116" t="s">
        <v>78</v>
      </c>
      <c r="E234" s="116">
        <v>0</v>
      </c>
      <c r="F234" s="116">
        <v>5.0847860000000002E-4</v>
      </c>
      <c r="G234" s="116">
        <v>2.2436263E-3</v>
      </c>
      <c r="H234" s="116">
        <v>8.0299603999999993E-3</v>
      </c>
      <c r="I234" s="116">
        <v>2.9729222999999999E-3</v>
      </c>
      <c r="J234" s="116">
        <v>7.1135725E-3</v>
      </c>
      <c r="K234" s="116">
        <v>5.1636462399999999E-2</v>
      </c>
      <c r="L234" s="117">
        <v>39932720913</v>
      </c>
      <c r="M234" s="117">
        <v>13432144000000</v>
      </c>
      <c r="N234" s="116">
        <v>1.082455E-3</v>
      </c>
      <c r="O234" s="116">
        <v>2.7801658000000001E-3</v>
      </c>
      <c r="P234" s="116">
        <v>45</v>
      </c>
      <c r="Q234" s="5"/>
      <c r="R234" s="5"/>
      <c r="S234" s="6"/>
      <c r="T234" s="6"/>
      <c r="U234" s="5"/>
      <c r="V234" s="5" t="str">
        <f t="shared" si="10"/>
        <v>Net fee and commission income to total operating income2</v>
      </c>
      <c r="W234" s="120">
        <v>201412</v>
      </c>
      <c r="X234" s="120">
        <v>27</v>
      </c>
      <c r="Y234" s="120" t="s">
        <v>30</v>
      </c>
      <c r="Z234" s="121" t="s">
        <v>25</v>
      </c>
      <c r="AA234" s="120">
        <v>0.36278720149999999</v>
      </c>
      <c r="AB234" s="120">
        <v>2</v>
      </c>
      <c r="AC234" s="5"/>
      <c r="AD234" s="6"/>
      <c r="AE234" s="5"/>
      <c r="AF234" s="5"/>
      <c r="AG234" s="5"/>
      <c r="AH234" s="5"/>
      <c r="AI234" s="5"/>
      <c r="AJ234" s="5"/>
      <c r="AK234" s="5"/>
      <c r="AL234" s="5"/>
      <c r="AM234" s="5"/>
      <c r="AN234" s="5"/>
      <c r="AO234" s="5"/>
      <c r="AP234" s="5"/>
      <c r="AQ234" s="5"/>
      <c r="AR234" s="5"/>
      <c r="AS234" s="5"/>
      <c r="AT234" s="5"/>
      <c r="AU234" s="5"/>
      <c r="AV234" s="5"/>
      <c r="AW234" s="5"/>
      <c r="AX234" s="5"/>
      <c r="AY234" s="5"/>
      <c r="AZ234" s="5"/>
      <c r="BA234" s="5"/>
      <c r="BB234" s="5"/>
      <c r="BC234" s="5"/>
      <c r="BD234" s="5"/>
      <c r="BE234" s="5"/>
      <c r="BF234" s="5"/>
    </row>
    <row r="235" spans="1:58" x14ac:dyDescent="0.25">
      <c r="A235" s="5" t="str">
        <f t="shared" si="9"/>
        <v>Past due (&gt;90 days) loans to total loans and advances201006</v>
      </c>
      <c r="B235" s="116">
        <v>201006</v>
      </c>
      <c r="C235" s="116">
        <v>12</v>
      </c>
      <c r="D235" s="116" t="s">
        <v>78</v>
      </c>
      <c r="E235" s="116">
        <v>0</v>
      </c>
      <c r="F235" s="116">
        <v>5.0923769999999997E-4</v>
      </c>
      <c r="G235" s="116">
        <v>2.6451962999999999E-3</v>
      </c>
      <c r="H235" s="116">
        <v>8.5643713E-3</v>
      </c>
      <c r="I235" s="116">
        <v>3.2525484999999998E-3</v>
      </c>
      <c r="J235" s="116">
        <v>6.5104869999999997E-3</v>
      </c>
      <c r="K235" s="116">
        <v>5.4640050000000003E-2</v>
      </c>
      <c r="L235" s="117">
        <v>44958407436</v>
      </c>
      <c r="M235" s="117">
        <v>13822517000000</v>
      </c>
      <c r="N235" s="116">
        <v>1.9457327E-3</v>
      </c>
      <c r="O235" s="116">
        <v>2.6910574999999999E-3</v>
      </c>
      <c r="P235" s="116">
        <v>45</v>
      </c>
      <c r="Q235" s="5"/>
      <c r="R235" s="5"/>
      <c r="S235" s="6"/>
      <c r="T235" s="6"/>
      <c r="U235" s="5"/>
      <c r="V235" s="5" t="str">
        <f t="shared" si="10"/>
        <v>Net fee and commission income to total operating income3</v>
      </c>
      <c r="W235" s="120">
        <v>201412</v>
      </c>
      <c r="X235" s="120">
        <v>27</v>
      </c>
      <c r="Y235" s="120" t="s">
        <v>30</v>
      </c>
      <c r="Z235" s="121">
        <v>9</v>
      </c>
      <c r="AA235" s="120">
        <v>0.30663875130000001</v>
      </c>
      <c r="AB235" s="120">
        <v>3</v>
      </c>
      <c r="AC235" s="5"/>
      <c r="AD235" s="6"/>
      <c r="AE235" s="5"/>
      <c r="AF235" s="5"/>
      <c r="AG235" s="5"/>
      <c r="AH235" s="5"/>
      <c r="AI235" s="5"/>
      <c r="AJ235" s="5"/>
      <c r="AK235" s="5"/>
      <c r="AL235" s="5"/>
      <c r="AM235" s="5"/>
      <c r="AN235" s="5"/>
      <c r="AO235" s="5"/>
      <c r="AP235" s="5"/>
      <c r="AQ235" s="5"/>
      <c r="AR235" s="5"/>
      <c r="AS235" s="5"/>
      <c r="AT235" s="5"/>
      <c r="AU235" s="5"/>
      <c r="AV235" s="5"/>
      <c r="AW235" s="5"/>
      <c r="AX235" s="5"/>
      <c r="AY235" s="5"/>
      <c r="AZ235" s="5"/>
      <c r="BA235" s="5"/>
      <c r="BB235" s="5"/>
      <c r="BC235" s="5"/>
      <c r="BD235" s="5"/>
      <c r="BE235" s="5"/>
      <c r="BF235" s="5"/>
    </row>
    <row r="236" spans="1:58" x14ac:dyDescent="0.25">
      <c r="A236" s="5" t="str">
        <f t="shared" si="9"/>
        <v>Past due (&gt;90 days) loans to total loans and advances201009</v>
      </c>
      <c r="B236" s="116">
        <v>201009</v>
      </c>
      <c r="C236" s="116">
        <v>12</v>
      </c>
      <c r="D236" s="116" t="s">
        <v>78</v>
      </c>
      <c r="E236" s="116">
        <v>0</v>
      </c>
      <c r="F236" s="116">
        <v>4.2778039999999997E-4</v>
      </c>
      <c r="G236" s="116">
        <v>2.1009319000000002E-3</v>
      </c>
      <c r="H236" s="116">
        <v>9.5989045999999995E-3</v>
      </c>
      <c r="I236" s="116">
        <v>3.2864419000000001E-3</v>
      </c>
      <c r="J236" s="116">
        <v>7.5036818000000002E-3</v>
      </c>
      <c r="K236" s="116">
        <v>6.6973522399999999E-2</v>
      </c>
      <c r="L236" s="117">
        <v>46099510810</v>
      </c>
      <c r="M236" s="117">
        <v>14027180000000</v>
      </c>
      <c r="N236" s="116">
        <v>1.1212746E-3</v>
      </c>
      <c r="O236" s="116">
        <v>2.7272723999999999E-3</v>
      </c>
      <c r="P236" s="116">
        <v>46</v>
      </c>
      <c r="Q236" s="5"/>
      <c r="R236" s="5"/>
      <c r="S236" s="6"/>
      <c r="T236" s="6"/>
      <c r="U236" s="5"/>
      <c r="V236" s="5" t="str">
        <f t="shared" si="10"/>
        <v>Net fee and commission income to total operating income4</v>
      </c>
      <c r="W236" s="120">
        <v>201412</v>
      </c>
      <c r="X236" s="120">
        <v>27</v>
      </c>
      <c r="Y236" s="120" t="s">
        <v>30</v>
      </c>
      <c r="Z236" s="121">
        <v>11</v>
      </c>
      <c r="AA236" s="120">
        <v>0.28969730319999998</v>
      </c>
      <c r="AB236" s="120">
        <v>4</v>
      </c>
      <c r="AC236" s="5"/>
      <c r="AD236" s="6"/>
      <c r="AE236" s="5"/>
      <c r="AF236" s="5"/>
      <c r="AG236" s="5"/>
      <c r="AH236" s="5"/>
      <c r="AI236" s="5"/>
      <c r="AJ236" s="5"/>
      <c r="AK236" s="5"/>
      <c r="AL236" s="5"/>
      <c r="AM236" s="5"/>
      <c r="AN236" s="5"/>
      <c r="AO236" s="5"/>
      <c r="AP236" s="5"/>
      <c r="AQ236" s="5"/>
      <c r="AR236" s="5"/>
      <c r="AS236" s="5"/>
      <c r="AT236" s="5"/>
      <c r="AU236" s="5"/>
      <c r="AV236" s="5"/>
      <c r="AW236" s="5"/>
      <c r="AX236" s="5"/>
      <c r="AY236" s="5"/>
      <c r="AZ236" s="5"/>
      <c r="BA236" s="5"/>
      <c r="BB236" s="5"/>
      <c r="BC236" s="5"/>
      <c r="BD236" s="5"/>
      <c r="BE236" s="5"/>
      <c r="BF236" s="5"/>
    </row>
    <row r="237" spans="1:58" x14ac:dyDescent="0.25">
      <c r="A237" s="5" t="str">
        <f t="shared" si="9"/>
        <v>Past due (&gt;90 days) loans to total loans and advances201012</v>
      </c>
      <c r="B237" s="116">
        <v>201012</v>
      </c>
      <c r="C237" s="116">
        <v>12</v>
      </c>
      <c r="D237" s="116" t="s">
        <v>78</v>
      </c>
      <c r="E237" s="116">
        <v>0</v>
      </c>
      <c r="F237" s="116">
        <v>4.3571780000000002E-4</v>
      </c>
      <c r="G237" s="116">
        <v>2.3582310000000001E-3</v>
      </c>
      <c r="H237" s="116">
        <v>9.6106934999999998E-3</v>
      </c>
      <c r="I237" s="116">
        <v>4.0843119000000001E-3</v>
      </c>
      <c r="J237" s="116">
        <v>8.6272122999999992E-3</v>
      </c>
      <c r="K237" s="116">
        <v>6.7142090900000007E-2</v>
      </c>
      <c r="L237" s="117">
        <v>57105734063</v>
      </c>
      <c r="M237" s="117">
        <v>13981727000000</v>
      </c>
      <c r="N237" s="116">
        <v>2.3924707000000001E-3</v>
      </c>
      <c r="O237" s="116">
        <v>2.3582310000000001E-3</v>
      </c>
      <c r="P237" s="116">
        <v>46</v>
      </c>
      <c r="Q237" s="5"/>
      <c r="R237" s="5"/>
      <c r="S237" s="6"/>
      <c r="T237" s="6"/>
      <c r="U237" s="5"/>
      <c r="V237" s="5" t="str">
        <f t="shared" si="10"/>
        <v>Net fee and commission income to total operating income5</v>
      </c>
      <c r="W237" s="120">
        <v>201412</v>
      </c>
      <c r="X237" s="120">
        <v>27</v>
      </c>
      <c r="Y237" s="120" t="s">
        <v>30</v>
      </c>
      <c r="Z237" s="121" t="s">
        <v>34</v>
      </c>
      <c r="AA237" s="120">
        <v>0.27887802880000001</v>
      </c>
      <c r="AB237" s="120">
        <v>5</v>
      </c>
      <c r="AC237" s="5"/>
      <c r="AD237" s="6"/>
      <c r="AE237" s="5"/>
      <c r="AF237" s="5"/>
      <c r="AG237" s="5"/>
      <c r="AH237" s="5"/>
      <c r="AI237" s="5"/>
      <c r="AJ237" s="5"/>
      <c r="AK237" s="5"/>
      <c r="AL237" s="5"/>
      <c r="AM237" s="5"/>
      <c r="AN237" s="5"/>
      <c r="AO237" s="5"/>
      <c r="AP237" s="5"/>
      <c r="AQ237" s="5"/>
      <c r="AR237" s="5"/>
      <c r="AS237" s="5"/>
      <c r="AT237" s="5"/>
      <c r="AU237" s="5"/>
      <c r="AV237" s="5"/>
      <c r="AW237" s="5"/>
      <c r="AX237" s="5"/>
      <c r="AY237" s="5"/>
      <c r="AZ237" s="5"/>
      <c r="BA237" s="5"/>
      <c r="BB237" s="5"/>
      <c r="BC237" s="5"/>
      <c r="BD237" s="5"/>
      <c r="BE237" s="5"/>
      <c r="BF237" s="5"/>
    </row>
    <row r="238" spans="1:58" x14ac:dyDescent="0.25">
      <c r="A238" s="5" t="str">
        <f t="shared" si="9"/>
        <v>Past due (&gt;90 days) loans to total loans and advances201103</v>
      </c>
      <c r="B238" s="116">
        <v>201103</v>
      </c>
      <c r="C238" s="116">
        <v>12</v>
      </c>
      <c r="D238" s="116" t="s">
        <v>78</v>
      </c>
      <c r="E238" s="116">
        <v>0</v>
      </c>
      <c r="F238" s="116">
        <v>3.4033559999999997E-4</v>
      </c>
      <c r="G238" s="116">
        <v>1.3549981999999999E-3</v>
      </c>
      <c r="H238" s="116">
        <v>1.0236348500000001E-2</v>
      </c>
      <c r="I238" s="116">
        <v>3.2364497E-3</v>
      </c>
      <c r="J238" s="116">
        <v>7.1099179000000002E-3</v>
      </c>
      <c r="K238" s="116">
        <v>7.75525574E-2</v>
      </c>
      <c r="L238" s="117">
        <v>44328880872</v>
      </c>
      <c r="M238" s="117">
        <v>13696762000000</v>
      </c>
      <c r="N238" s="116">
        <v>1.5392463999999999E-3</v>
      </c>
      <c r="O238" s="116">
        <v>1.3301717E-3</v>
      </c>
      <c r="P238" s="116">
        <v>45</v>
      </c>
      <c r="Q238" s="5"/>
      <c r="R238" s="5"/>
      <c r="S238" s="6"/>
      <c r="T238" s="6"/>
      <c r="U238" s="5"/>
      <c r="V238" s="5" t="str">
        <f t="shared" si="10"/>
        <v>Net fee and commission income to total operating income6</v>
      </c>
      <c r="W238" s="120">
        <v>201412</v>
      </c>
      <c r="X238" s="120">
        <v>27</v>
      </c>
      <c r="Y238" s="120" t="s">
        <v>30</v>
      </c>
      <c r="Z238" s="121">
        <v>4</v>
      </c>
      <c r="AA238" s="120">
        <v>0.27341117040000001</v>
      </c>
      <c r="AB238" s="120">
        <v>6</v>
      </c>
      <c r="AC238" s="5"/>
      <c r="AD238" s="6"/>
      <c r="AE238" s="5"/>
      <c r="AF238" s="5"/>
      <c r="AG238" s="5"/>
      <c r="AH238" s="5"/>
      <c r="AI238" s="5"/>
      <c r="AJ238" s="5"/>
      <c r="AK238" s="5"/>
      <c r="AL238" s="5"/>
      <c r="AM238" s="5"/>
      <c r="AN238" s="5"/>
      <c r="AO238" s="5"/>
      <c r="AP238" s="5"/>
      <c r="AQ238" s="5"/>
      <c r="AR238" s="5"/>
      <c r="AS238" s="5"/>
      <c r="AT238" s="5"/>
      <c r="AU238" s="5"/>
      <c r="AV238" s="5"/>
      <c r="AW238" s="5"/>
      <c r="AX238" s="5"/>
      <c r="AY238" s="5"/>
      <c r="AZ238" s="5"/>
      <c r="BA238" s="5"/>
      <c r="BB238" s="5"/>
      <c r="BC238" s="5"/>
      <c r="BD238" s="5"/>
      <c r="BE238" s="5"/>
      <c r="BF238" s="5"/>
    </row>
    <row r="239" spans="1:58" x14ac:dyDescent="0.25">
      <c r="A239" s="5" t="str">
        <f t="shared" si="9"/>
        <v>Past due (&gt;90 days) loans to total loans and advances201106</v>
      </c>
      <c r="B239" s="116">
        <v>201106</v>
      </c>
      <c r="C239" s="116">
        <v>12</v>
      </c>
      <c r="D239" s="116" t="s">
        <v>78</v>
      </c>
      <c r="E239" s="116">
        <v>0</v>
      </c>
      <c r="F239" s="116">
        <v>2.940463E-4</v>
      </c>
      <c r="G239" s="116">
        <v>1.5610123E-3</v>
      </c>
      <c r="H239" s="116">
        <v>1.0708645100000001E-2</v>
      </c>
      <c r="I239" s="116">
        <v>3.2822583999999998E-3</v>
      </c>
      <c r="J239" s="116">
        <v>9.3537554999999998E-3</v>
      </c>
      <c r="K239" s="116">
        <v>6.6797879599999999E-2</v>
      </c>
      <c r="L239" s="117">
        <v>48383190343</v>
      </c>
      <c r="M239" s="117">
        <v>14740823000000</v>
      </c>
      <c r="N239" s="116">
        <v>1.5610123E-3</v>
      </c>
      <c r="O239" s="116">
        <v>1.5889884000000001E-3</v>
      </c>
      <c r="P239" s="116">
        <v>51</v>
      </c>
      <c r="Q239" s="5"/>
      <c r="R239" s="5"/>
      <c r="S239" s="6"/>
      <c r="T239" s="6"/>
      <c r="U239" s="5"/>
      <c r="V239" s="5" t="str">
        <f t="shared" si="10"/>
        <v>Net fee and commission income to total operating income7</v>
      </c>
      <c r="W239" s="120">
        <v>201412</v>
      </c>
      <c r="X239" s="120">
        <v>27</v>
      </c>
      <c r="Y239" s="120" t="s">
        <v>30</v>
      </c>
      <c r="Z239" s="121">
        <v>3</v>
      </c>
      <c r="AA239" s="120">
        <v>0.2665555469</v>
      </c>
      <c r="AB239" s="120">
        <v>7</v>
      </c>
      <c r="AC239" s="5"/>
      <c r="AD239" s="6"/>
      <c r="AE239" s="5"/>
      <c r="AF239" s="5"/>
      <c r="AG239" s="5"/>
      <c r="AH239" s="5"/>
      <c r="AI239" s="5"/>
      <c r="AJ239" s="5"/>
      <c r="AK239" s="5"/>
      <c r="AL239" s="5"/>
      <c r="AM239" s="5"/>
      <c r="AN239" s="5"/>
      <c r="AO239" s="5"/>
      <c r="AP239" s="5"/>
      <c r="AQ239" s="5"/>
      <c r="AR239" s="5"/>
      <c r="AS239" s="5"/>
      <c r="AT239" s="5"/>
      <c r="AU239" s="5"/>
      <c r="AV239" s="5"/>
      <c r="AW239" s="5"/>
      <c r="AX239" s="5"/>
      <c r="AY239" s="5"/>
      <c r="AZ239" s="5"/>
      <c r="BA239" s="5"/>
      <c r="BB239" s="5"/>
      <c r="BC239" s="5"/>
      <c r="BD239" s="5"/>
      <c r="BE239" s="5"/>
      <c r="BF239" s="5"/>
    </row>
    <row r="240" spans="1:58" x14ac:dyDescent="0.25">
      <c r="A240" s="5" t="str">
        <f t="shared" si="9"/>
        <v>Past due (&gt;90 days) loans to total loans and advances201109</v>
      </c>
      <c r="B240" s="116">
        <v>201109</v>
      </c>
      <c r="C240" s="116">
        <v>12</v>
      </c>
      <c r="D240" s="116" t="s">
        <v>78</v>
      </c>
      <c r="E240" s="116">
        <v>0</v>
      </c>
      <c r="F240" s="116">
        <v>3.4981239999999999E-4</v>
      </c>
      <c r="G240" s="116">
        <v>1.7361067000000001E-3</v>
      </c>
      <c r="H240" s="116">
        <v>1.1927657499999999E-2</v>
      </c>
      <c r="I240" s="116">
        <v>3.4683829000000002E-3</v>
      </c>
      <c r="J240" s="116">
        <v>9.4680373000000009E-3</v>
      </c>
      <c r="K240" s="116">
        <v>6.5303962500000007E-2</v>
      </c>
      <c r="L240" s="117">
        <v>51832109173</v>
      </c>
      <c r="M240" s="117">
        <v>14944172000000</v>
      </c>
      <c r="N240" s="116">
        <v>1.5393784E-3</v>
      </c>
      <c r="O240" s="116">
        <v>1.8125318000000001E-3</v>
      </c>
      <c r="P240" s="116">
        <v>50</v>
      </c>
      <c r="Q240" s="5"/>
      <c r="R240" s="5"/>
      <c r="S240" s="6"/>
      <c r="T240" s="6"/>
      <c r="U240" s="5"/>
      <c r="V240" s="5" t="str">
        <f t="shared" si="10"/>
        <v>Net fee and commission income to total operating income8</v>
      </c>
      <c r="W240" s="120">
        <v>201412</v>
      </c>
      <c r="X240" s="120">
        <v>27</v>
      </c>
      <c r="Y240" s="120" t="s">
        <v>30</v>
      </c>
      <c r="Z240" s="121">
        <v>6</v>
      </c>
      <c r="AA240" s="120">
        <v>0.26202676559999999</v>
      </c>
      <c r="AB240" s="120">
        <v>8</v>
      </c>
      <c r="AC240" s="5"/>
      <c r="AD240" s="6"/>
      <c r="AE240" s="5"/>
      <c r="AF240" s="5"/>
      <c r="AG240" s="5"/>
      <c r="AH240" s="5"/>
      <c r="AI240" s="5"/>
      <c r="AJ240" s="5"/>
      <c r="AK240" s="5"/>
      <c r="AL240" s="5"/>
      <c r="AM240" s="5"/>
      <c r="AN240" s="5"/>
      <c r="AO240" s="5"/>
      <c r="AP240" s="5"/>
      <c r="AQ240" s="5"/>
      <c r="AR240" s="5"/>
      <c r="AS240" s="5"/>
      <c r="AT240" s="5"/>
      <c r="AU240" s="5"/>
      <c r="AV240" s="5"/>
      <c r="AW240" s="5"/>
      <c r="AX240" s="5"/>
      <c r="AY240" s="5"/>
      <c r="AZ240" s="5"/>
      <c r="BA240" s="5"/>
      <c r="BB240" s="5"/>
      <c r="BC240" s="5"/>
      <c r="BD240" s="5"/>
      <c r="BE240" s="5"/>
      <c r="BF240" s="5"/>
    </row>
    <row r="241" spans="1:58" x14ac:dyDescent="0.25">
      <c r="A241" s="5" t="str">
        <f t="shared" si="9"/>
        <v>Past due (&gt;90 days) loans to total loans and advances201112</v>
      </c>
      <c r="B241" s="116">
        <v>201112</v>
      </c>
      <c r="C241" s="116">
        <v>12</v>
      </c>
      <c r="D241" s="116" t="s">
        <v>78</v>
      </c>
      <c r="E241" s="116">
        <v>0</v>
      </c>
      <c r="F241" s="116">
        <v>2.9096850000000002E-4</v>
      </c>
      <c r="G241" s="116">
        <v>2.7063107000000002E-3</v>
      </c>
      <c r="H241" s="116">
        <v>8.0725749000000006E-3</v>
      </c>
      <c r="I241" s="116">
        <v>3.2479063000000002E-3</v>
      </c>
      <c r="J241" s="116">
        <v>7.7374575999999999E-3</v>
      </c>
      <c r="K241" s="116">
        <v>4.3158928100000001E-2</v>
      </c>
      <c r="L241" s="117">
        <v>48615064186</v>
      </c>
      <c r="M241" s="117">
        <v>14968124000000</v>
      </c>
      <c r="N241" s="116">
        <v>1.5136571999999999E-3</v>
      </c>
      <c r="O241" s="116">
        <v>3.5697035000000002E-3</v>
      </c>
      <c r="P241" s="116">
        <v>54</v>
      </c>
      <c r="Q241" s="5"/>
      <c r="R241" s="5"/>
      <c r="S241" s="6"/>
      <c r="T241" s="6"/>
      <c r="U241" s="5"/>
      <c r="V241" s="5" t="str">
        <f t="shared" si="10"/>
        <v>Net fee and commission income to total operating income9</v>
      </c>
      <c r="W241" s="120">
        <v>201412</v>
      </c>
      <c r="X241" s="120">
        <v>27</v>
      </c>
      <c r="Y241" s="120" t="s">
        <v>30</v>
      </c>
      <c r="Z241" s="121">
        <v>10</v>
      </c>
      <c r="AA241" s="120">
        <v>0.25535292780000002</v>
      </c>
      <c r="AB241" s="120">
        <v>9</v>
      </c>
      <c r="AC241" s="5"/>
      <c r="AD241" s="6"/>
      <c r="AE241" s="5"/>
      <c r="AF241" s="5"/>
      <c r="AG241" s="5"/>
      <c r="AH241" s="5"/>
      <c r="AI241" s="5"/>
      <c r="AJ241" s="5"/>
      <c r="AK241" s="5"/>
      <c r="AL241" s="5"/>
      <c r="AM241" s="5"/>
      <c r="AN241" s="5"/>
      <c r="AO241" s="5"/>
      <c r="AP241" s="5"/>
      <c r="AQ241" s="5"/>
      <c r="AR241" s="5"/>
      <c r="AS241" s="5"/>
      <c r="AT241" s="5"/>
      <c r="AU241" s="5"/>
      <c r="AV241" s="5"/>
      <c r="AW241" s="5"/>
      <c r="AX241" s="5"/>
      <c r="AY241" s="5"/>
      <c r="AZ241" s="5"/>
      <c r="BA241" s="5"/>
      <c r="BB241" s="5"/>
      <c r="BC241" s="5"/>
      <c r="BD241" s="5"/>
      <c r="BE241" s="5"/>
      <c r="BF241" s="5"/>
    </row>
    <row r="242" spans="1:58" x14ac:dyDescent="0.25">
      <c r="A242" s="5" t="str">
        <f t="shared" si="9"/>
        <v>Past due (&gt;90 days) loans to total loans and advances201203</v>
      </c>
      <c r="B242" s="116">
        <v>201203</v>
      </c>
      <c r="C242" s="116">
        <v>12</v>
      </c>
      <c r="D242" s="116" t="s">
        <v>78</v>
      </c>
      <c r="E242" s="116">
        <v>0</v>
      </c>
      <c r="F242" s="116">
        <v>1.8315350000000001E-4</v>
      </c>
      <c r="G242" s="116">
        <v>1.9410381E-3</v>
      </c>
      <c r="H242" s="116">
        <v>1.1462007600000001E-2</v>
      </c>
      <c r="I242" s="116">
        <v>3.5120775999999999E-3</v>
      </c>
      <c r="J242" s="116">
        <v>9.8454088000000002E-3</v>
      </c>
      <c r="K242" s="116">
        <v>7.0294828700000006E-2</v>
      </c>
      <c r="L242" s="117">
        <v>51458592973</v>
      </c>
      <c r="M242" s="117">
        <v>14651895000000</v>
      </c>
      <c r="N242" s="116">
        <v>1.0224707E-3</v>
      </c>
      <c r="O242" s="116">
        <v>3.4238451E-3</v>
      </c>
      <c r="P242" s="116">
        <v>53</v>
      </c>
      <c r="Q242" s="5"/>
      <c r="R242" s="5"/>
      <c r="S242" s="6"/>
      <c r="T242" s="6"/>
      <c r="U242" s="5"/>
      <c r="V242" s="5" t="str">
        <f t="shared" si="10"/>
        <v>Net fee and commission income to total operating income10</v>
      </c>
      <c r="W242" s="120">
        <v>201412</v>
      </c>
      <c r="X242" s="120">
        <v>27</v>
      </c>
      <c r="Y242" s="120" t="s">
        <v>30</v>
      </c>
      <c r="Z242" s="121">
        <v>5</v>
      </c>
      <c r="AA242" s="120">
        <v>0.25026405559999998</v>
      </c>
      <c r="AB242" s="120">
        <v>10</v>
      </c>
      <c r="AC242" s="5"/>
      <c r="AD242" s="6"/>
      <c r="AE242" s="5"/>
      <c r="AF242" s="5"/>
      <c r="AG242" s="5"/>
      <c r="AH242" s="5"/>
      <c r="AI242" s="5"/>
      <c r="AJ242" s="5"/>
      <c r="AK242" s="5"/>
      <c r="AL242" s="5"/>
      <c r="AM242" s="5"/>
      <c r="AN242" s="5"/>
      <c r="AO242" s="5"/>
      <c r="AP242" s="5"/>
      <c r="AQ242" s="5"/>
      <c r="AR242" s="5"/>
      <c r="AS242" s="5"/>
      <c r="AT242" s="5"/>
      <c r="AU242" s="5"/>
      <c r="AV242" s="5"/>
      <c r="AW242" s="5"/>
      <c r="AX242" s="5"/>
      <c r="AY242" s="5"/>
      <c r="AZ242" s="5"/>
      <c r="BA242" s="5"/>
      <c r="BB242" s="5"/>
      <c r="BC242" s="5"/>
      <c r="BD242" s="5"/>
      <c r="BE242" s="5"/>
      <c r="BF242" s="5"/>
    </row>
    <row r="243" spans="1:58" x14ac:dyDescent="0.25">
      <c r="A243" s="5" t="str">
        <f t="shared" si="9"/>
        <v>Past due (&gt;90 days) loans to total loans and advances201206</v>
      </c>
      <c r="B243" s="116">
        <v>201206</v>
      </c>
      <c r="C243" s="116">
        <v>12</v>
      </c>
      <c r="D243" s="116" t="s">
        <v>78</v>
      </c>
      <c r="E243" s="116">
        <v>0</v>
      </c>
      <c r="F243" s="116">
        <v>2.1174219999999999E-4</v>
      </c>
      <c r="G243" s="116">
        <v>1.9830155E-3</v>
      </c>
      <c r="H243" s="116">
        <v>1.01484026E-2</v>
      </c>
      <c r="I243" s="116">
        <v>3.0292600000000002E-3</v>
      </c>
      <c r="J243" s="116">
        <v>9.6126470999999998E-3</v>
      </c>
      <c r="K243" s="116">
        <v>6.8894612999999993E-2</v>
      </c>
      <c r="L243" s="117">
        <v>45588245683</v>
      </c>
      <c r="M243" s="117">
        <v>15049301000000</v>
      </c>
      <c r="N243" s="116">
        <v>1.002944E-3</v>
      </c>
      <c r="O243" s="116">
        <v>2.4567472000000001E-3</v>
      </c>
      <c r="P243" s="116">
        <v>54</v>
      </c>
      <c r="Q243" s="5"/>
      <c r="R243" s="5"/>
      <c r="S243" s="6"/>
      <c r="T243" s="6"/>
      <c r="U243" s="5"/>
      <c r="V243" s="5" t="str">
        <f t="shared" si="10"/>
        <v>Net fee and commission income to total operating income11</v>
      </c>
      <c r="W243" s="120">
        <v>201412</v>
      </c>
      <c r="X243" s="120">
        <v>27</v>
      </c>
      <c r="Y243" s="120" t="s">
        <v>30</v>
      </c>
      <c r="Z243" s="121">
        <v>12</v>
      </c>
      <c r="AA243" s="120">
        <v>0.23853633120000001</v>
      </c>
      <c r="AB243" s="120">
        <v>11</v>
      </c>
      <c r="AC243" s="5"/>
      <c r="AD243" s="6"/>
      <c r="AE243" s="5"/>
      <c r="AF243" s="5"/>
      <c r="AG243" s="5"/>
      <c r="AH243" s="5"/>
      <c r="AI243" s="5"/>
      <c r="AJ243" s="5"/>
      <c r="AK243" s="5"/>
      <c r="AL243" s="5"/>
      <c r="AM243" s="5"/>
      <c r="AN243" s="5"/>
      <c r="AO243" s="5"/>
      <c r="AP243" s="5"/>
      <c r="AQ243" s="5"/>
      <c r="AR243" s="5"/>
      <c r="AS243" s="5"/>
      <c r="AT243" s="5"/>
      <c r="AU243" s="5"/>
      <c r="AV243" s="5"/>
      <c r="AW243" s="5"/>
      <c r="AX243" s="5"/>
      <c r="AY243" s="5"/>
      <c r="AZ243" s="5"/>
      <c r="BA243" s="5"/>
      <c r="BB243" s="5"/>
      <c r="BC243" s="5"/>
      <c r="BD243" s="5"/>
      <c r="BE243" s="5"/>
      <c r="BF243" s="5"/>
    </row>
    <row r="244" spans="1:58" x14ac:dyDescent="0.25">
      <c r="A244" s="5" t="str">
        <f t="shared" si="9"/>
        <v>Past due (&gt;90 days) loans to total loans and advances201209</v>
      </c>
      <c r="B244" s="116">
        <v>201209</v>
      </c>
      <c r="C244" s="116">
        <v>12</v>
      </c>
      <c r="D244" s="116" t="s">
        <v>78</v>
      </c>
      <c r="E244" s="116">
        <v>0</v>
      </c>
      <c r="F244" s="116">
        <v>4.666138E-4</v>
      </c>
      <c r="G244" s="116">
        <v>2.6096982999999998E-3</v>
      </c>
      <c r="H244" s="116">
        <v>1.2009291E-2</v>
      </c>
      <c r="I244" s="116">
        <v>3.7888678999999999E-3</v>
      </c>
      <c r="J244" s="116">
        <v>1.11154037E-2</v>
      </c>
      <c r="K244" s="116">
        <v>7.5134727700000001E-2</v>
      </c>
      <c r="L244" s="117">
        <v>55828383261</v>
      </c>
      <c r="M244" s="117">
        <v>14734846000000</v>
      </c>
      <c r="N244" s="116">
        <v>1.2626276999999999E-3</v>
      </c>
      <c r="O244" s="116">
        <v>2.7890782E-3</v>
      </c>
      <c r="P244" s="116">
        <v>53</v>
      </c>
      <c r="Q244" s="5"/>
      <c r="R244" s="5"/>
      <c r="S244" s="6"/>
      <c r="T244" s="6"/>
      <c r="U244" s="5"/>
      <c r="V244" s="5" t="str">
        <f t="shared" si="10"/>
        <v>Net fee and commission income to total operating income12</v>
      </c>
      <c r="W244" s="120">
        <v>201412</v>
      </c>
      <c r="X244" s="120">
        <v>27</v>
      </c>
      <c r="Y244" s="120" t="s">
        <v>30</v>
      </c>
      <c r="Z244" s="121" t="s">
        <v>23</v>
      </c>
      <c r="AA244" s="120">
        <v>0.2313629596</v>
      </c>
      <c r="AB244" s="120">
        <v>12</v>
      </c>
      <c r="AC244" s="5"/>
      <c r="AD244" s="6"/>
      <c r="AE244" s="5"/>
      <c r="AF244" s="5"/>
      <c r="AG244" s="5"/>
      <c r="AH244" s="5"/>
      <c r="AI244" s="5"/>
      <c r="AJ244" s="5"/>
      <c r="AK244" s="5"/>
      <c r="AL244" s="5"/>
      <c r="AM244" s="5"/>
      <c r="AN244" s="5"/>
      <c r="AO244" s="5"/>
      <c r="AP244" s="5"/>
      <c r="AQ244" s="5"/>
      <c r="AR244" s="5"/>
      <c r="AS244" s="5"/>
      <c r="AT244" s="5"/>
      <c r="AU244" s="5"/>
      <c r="AV244" s="5"/>
      <c r="AW244" s="5"/>
      <c r="AX244" s="5"/>
      <c r="AY244" s="5"/>
      <c r="AZ244" s="5"/>
      <c r="BA244" s="5"/>
      <c r="BB244" s="5"/>
      <c r="BC244" s="5"/>
      <c r="BD244" s="5"/>
      <c r="BE244" s="5"/>
      <c r="BF244" s="5"/>
    </row>
    <row r="245" spans="1:58" x14ac:dyDescent="0.25">
      <c r="A245" s="5" t="str">
        <f t="shared" si="9"/>
        <v>Past due (&gt;90 days) loans to total loans and advances201212</v>
      </c>
      <c r="B245" s="116">
        <v>201212</v>
      </c>
      <c r="C245" s="116">
        <v>12</v>
      </c>
      <c r="D245" s="116" t="s">
        <v>78</v>
      </c>
      <c r="E245" s="116">
        <v>0</v>
      </c>
      <c r="F245" s="116">
        <v>3.247894E-4</v>
      </c>
      <c r="G245" s="116">
        <v>1.8913298E-3</v>
      </c>
      <c r="H245" s="116">
        <v>1.04588384E-2</v>
      </c>
      <c r="I245" s="116">
        <v>3.1710018E-3</v>
      </c>
      <c r="J245" s="116">
        <v>9.5503549000000004E-3</v>
      </c>
      <c r="K245" s="116">
        <v>7.0015484399999994E-2</v>
      </c>
      <c r="L245" s="117">
        <v>45479974861</v>
      </c>
      <c r="M245" s="117">
        <v>14342463000000</v>
      </c>
      <c r="N245" s="116">
        <v>1.1552393000000001E-3</v>
      </c>
      <c r="O245" s="116">
        <v>2.6091799E-3</v>
      </c>
      <c r="P245" s="116">
        <v>54</v>
      </c>
      <c r="Q245" s="5"/>
      <c r="R245" s="5"/>
      <c r="S245" s="6"/>
      <c r="T245" s="6"/>
      <c r="U245" s="5"/>
      <c r="V245" s="5" t="str">
        <f t="shared" si="10"/>
        <v>Net fee and commission income to total operating income13</v>
      </c>
      <c r="W245" s="120">
        <v>201412</v>
      </c>
      <c r="X245" s="120">
        <v>27</v>
      </c>
      <c r="Y245" s="120" t="s">
        <v>30</v>
      </c>
      <c r="Z245" s="121" t="s">
        <v>17</v>
      </c>
      <c r="AA245" s="120">
        <v>0.22972222519999999</v>
      </c>
      <c r="AB245" s="120">
        <v>13</v>
      </c>
      <c r="AC245" s="5"/>
      <c r="AD245" s="6"/>
      <c r="AE245" s="5"/>
      <c r="AF245" s="5"/>
      <c r="AG245" s="5"/>
      <c r="AH245" s="5"/>
      <c r="AI245" s="5"/>
      <c r="AJ245" s="5"/>
      <c r="AK245" s="5"/>
      <c r="AL245" s="5"/>
      <c r="AM245" s="5"/>
      <c r="AN245" s="5"/>
      <c r="AO245" s="5"/>
      <c r="AP245" s="5"/>
      <c r="AQ245" s="5"/>
      <c r="AR245" s="5"/>
      <c r="AS245" s="5"/>
      <c r="AT245" s="5"/>
      <c r="AU245" s="5"/>
      <c r="AV245" s="5"/>
      <c r="AW245" s="5"/>
      <c r="AX245" s="5"/>
      <c r="AY245" s="5"/>
      <c r="AZ245" s="5"/>
      <c r="BA245" s="5"/>
      <c r="BB245" s="5"/>
      <c r="BC245" s="5"/>
      <c r="BD245" s="5"/>
      <c r="BE245" s="5"/>
      <c r="BF245" s="5"/>
    </row>
    <row r="246" spans="1:58" x14ac:dyDescent="0.25">
      <c r="A246" s="5" t="str">
        <f t="shared" si="9"/>
        <v>Past due (&gt;90 days) loans to total loans and advances201303</v>
      </c>
      <c r="B246" s="116">
        <v>201303</v>
      </c>
      <c r="C246" s="116">
        <v>12</v>
      </c>
      <c r="D246" s="116" t="s">
        <v>78</v>
      </c>
      <c r="E246" s="116">
        <v>0</v>
      </c>
      <c r="F246" s="116">
        <v>3.855013E-4</v>
      </c>
      <c r="G246" s="116">
        <v>2.2571251000000001E-3</v>
      </c>
      <c r="H246" s="116">
        <v>1.02885493E-2</v>
      </c>
      <c r="I246" s="116">
        <v>3.3176778000000001E-3</v>
      </c>
      <c r="J246" s="116">
        <v>8.5061974999999998E-3</v>
      </c>
      <c r="K246" s="116">
        <v>7.0106559900000004E-2</v>
      </c>
      <c r="L246" s="117">
        <v>47774367841</v>
      </c>
      <c r="M246" s="117">
        <v>14399942000000</v>
      </c>
      <c r="N246" s="116">
        <v>1.1085254999999999E-3</v>
      </c>
      <c r="O246" s="116">
        <v>3.6115396000000002E-3</v>
      </c>
      <c r="P246" s="116">
        <v>52</v>
      </c>
      <c r="Q246" s="5"/>
      <c r="R246" s="5"/>
      <c r="S246" s="6"/>
      <c r="T246" s="6"/>
      <c r="U246" s="5"/>
      <c r="V246" s="5" t="str">
        <f t="shared" si="10"/>
        <v>Net fee and commission income to total operating income14</v>
      </c>
      <c r="W246" s="120">
        <v>201412</v>
      </c>
      <c r="X246" s="120">
        <v>27</v>
      </c>
      <c r="Y246" s="120" t="s">
        <v>30</v>
      </c>
      <c r="Z246" s="121" t="s">
        <v>38</v>
      </c>
      <c r="AA246" s="120">
        <v>0.22944929589999999</v>
      </c>
      <c r="AB246" s="120">
        <v>14</v>
      </c>
      <c r="AC246" s="5"/>
      <c r="AD246" s="6"/>
      <c r="AE246" s="5"/>
      <c r="AF246" s="5"/>
      <c r="AG246" s="5"/>
      <c r="AH246" s="5"/>
      <c r="AI246" s="5"/>
      <c r="AJ246" s="5"/>
      <c r="AK246" s="5"/>
      <c r="AL246" s="5"/>
      <c r="AM246" s="5"/>
      <c r="AN246" s="5"/>
      <c r="AO246" s="5"/>
      <c r="AP246" s="5"/>
      <c r="AQ246" s="5"/>
      <c r="AR246" s="5"/>
      <c r="AS246" s="5"/>
      <c r="AT246" s="5"/>
      <c r="AU246" s="5"/>
      <c r="AV246" s="5"/>
      <c r="AW246" s="5"/>
      <c r="AX246" s="5"/>
      <c r="AY246" s="5"/>
      <c r="AZ246" s="5"/>
      <c r="BA246" s="5"/>
      <c r="BB246" s="5"/>
      <c r="BC246" s="5"/>
      <c r="BD246" s="5"/>
      <c r="BE246" s="5"/>
      <c r="BF246" s="5"/>
    </row>
    <row r="247" spans="1:58" x14ac:dyDescent="0.25">
      <c r="A247" s="5" t="str">
        <f t="shared" si="9"/>
        <v>Past due (&gt;90 days) loans to total loans and advances201306</v>
      </c>
      <c r="B247" s="116">
        <v>201306</v>
      </c>
      <c r="C247" s="116">
        <v>12</v>
      </c>
      <c r="D247" s="116" t="s">
        <v>78</v>
      </c>
      <c r="E247" s="116">
        <v>0</v>
      </c>
      <c r="F247" s="116">
        <v>3.5461269999999999E-4</v>
      </c>
      <c r="G247" s="116">
        <v>3.3869312999999998E-3</v>
      </c>
      <c r="H247" s="116">
        <v>1.12295943E-2</v>
      </c>
      <c r="I247" s="116">
        <v>3.5301971000000001E-3</v>
      </c>
      <c r="J247" s="116">
        <v>8.0920943999999995E-3</v>
      </c>
      <c r="K247" s="116">
        <v>7.1222882400000007E-2</v>
      </c>
      <c r="L247" s="117">
        <v>50288760276</v>
      </c>
      <c r="M247" s="117">
        <v>14245313000000</v>
      </c>
      <c r="N247" s="116">
        <v>9.9823440000000011E-4</v>
      </c>
      <c r="O247" s="116">
        <v>4.3265383000000001E-3</v>
      </c>
      <c r="P247" s="116">
        <v>52</v>
      </c>
      <c r="Q247" s="5"/>
      <c r="R247" s="5"/>
      <c r="S247" s="6"/>
      <c r="T247" s="6"/>
      <c r="U247" s="5"/>
      <c r="V247" s="5" t="str">
        <f t="shared" si="10"/>
        <v>Net fee and commission income to total operating income15</v>
      </c>
      <c r="W247" s="120">
        <v>201412</v>
      </c>
      <c r="X247" s="120">
        <v>27</v>
      </c>
      <c r="Y247" s="120" t="s">
        <v>30</v>
      </c>
      <c r="Z247" s="121">
        <v>2</v>
      </c>
      <c r="AA247" s="120">
        <v>0.2040099266</v>
      </c>
      <c r="AB247" s="120">
        <v>15</v>
      </c>
      <c r="AC247" s="5"/>
      <c r="AD247" s="6"/>
      <c r="AE247" s="5"/>
      <c r="AF247" s="5"/>
      <c r="AG247" s="5"/>
      <c r="AH247" s="5"/>
      <c r="AI247" s="5"/>
      <c r="AJ247" s="5"/>
      <c r="AK247" s="5"/>
      <c r="AL247" s="5"/>
      <c r="AM247" s="5"/>
      <c r="AN247" s="5"/>
      <c r="AO247" s="5"/>
      <c r="AP247" s="5"/>
      <c r="AQ247" s="5"/>
      <c r="AR247" s="5"/>
      <c r="AS247" s="5"/>
      <c r="AT247" s="5"/>
      <c r="AU247" s="5"/>
      <c r="AV247" s="5"/>
      <c r="AW247" s="5"/>
      <c r="AX247" s="5"/>
      <c r="AY247" s="5"/>
      <c r="AZ247" s="5"/>
      <c r="BA247" s="5"/>
      <c r="BB247" s="5"/>
      <c r="BC247" s="5"/>
      <c r="BD247" s="5"/>
      <c r="BE247" s="5"/>
      <c r="BF247" s="5"/>
    </row>
    <row r="248" spans="1:58" x14ac:dyDescent="0.25">
      <c r="A248" s="5" t="str">
        <f t="shared" si="9"/>
        <v>Past due (&gt;90 days) loans to total loans and advances201309</v>
      </c>
      <c r="B248" s="116">
        <v>201309</v>
      </c>
      <c r="C248" s="116">
        <v>12</v>
      </c>
      <c r="D248" s="116" t="s">
        <v>78</v>
      </c>
      <c r="E248" s="116">
        <v>0</v>
      </c>
      <c r="F248" s="116">
        <v>4.7997619999999997E-4</v>
      </c>
      <c r="G248" s="116">
        <v>3.5658503999999999E-3</v>
      </c>
      <c r="H248" s="116">
        <v>1.2328732300000001E-2</v>
      </c>
      <c r="I248" s="116">
        <v>3.7813985999999998E-3</v>
      </c>
      <c r="J248" s="116">
        <v>9.5963568000000006E-3</v>
      </c>
      <c r="K248" s="116">
        <v>7.4662587799999999E-2</v>
      </c>
      <c r="L248" s="117">
        <v>53520983946</v>
      </c>
      <c r="M248" s="117">
        <v>14153754000000</v>
      </c>
      <c r="N248" s="116">
        <v>1.0794568E-3</v>
      </c>
      <c r="O248" s="116">
        <v>4.5917264000000001E-3</v>
      </c>
      <c r="P248" s="116">
        <v>51</v>
      </c>
      <c r="Q248" s="5"/>
      <c r="R248" s="5"/>
      <c r="S248" s="6"/>
      <c r="T248" s="6"/>
      <c r="U248" s="5"/>
      <c r="V248" s="5" t="str">
        <f t="shared" si="10"/>
        <v>Net fee and commission income to total operating income16</v>
      </c>
      <c r="W248" s="120">
        <v>201412</v>
      </c>
      <c r="X248" s="120">
        <v>27</v>
      </c>
      <c r="Y248" s="120" t="s">
        <v>30</v>
      </c>
      <c r="Z248" s="121">
        <v>7</v>
      </c>
      <c r="AA248" s="120">
        <v>0.15438579650000001</v>
      </c>
      <c r="AB248" s="120">
        <v>16</v>
      </c>
      <c r="AC248" s="5"/>
      <c r="AD248" s="6"/>
      <c r="AE248" s="5"/>
      <c r="AF248" s="5"/>
      <c r="AG248" s="5"/>
      <c r="AH248" s="5"/>
      <c r="AI248" s="5"/>
      <c r="AJ248" s="5"/>
      <c r="AK248" s="5"/>
      <c r="AL248" s="5"/>
      <c r="AM248" s="5"/>
      <c r="AN248" s="5"/>
      <c r="AO248" s="5"/>
      <c r="AP248" s="5"/>
      <c r="AQ248" s="5"/>
      <c r="AR248" s="5"/>
      <c r="AS248" s="5"/>
      <c r="AT248" s="5"/>
      <c r="AU248" s="5"/>
      <c r="AV248" s="5"/>
      <c r="AW248" s="5"/>
      <c r="AX248" s="5"/>
      <c r="AY248" s="5"/>
      <c r="AZ248" s="5"/>
      <c r="BA248" s="5"/>
      <c r="BB248" s="5"/>
      <c r="BC248" s="5"/>
      <c r="BD248" s="5"/>
      <c r="BE248" s="5"/>
      <c r="BF248" s="5"/>
    </row>
    <row r="249" spans="1:58" x14ac:dyDescent="0.25">
      <c r="A249" s="5" t="str">
        <f t="shared" si="9"/>
        <v>Past due (&gt;90 days) loans to total loans and advances201312</v>
      </c>
      <c r="B249" s="116">
        <v>201312</v>
      </c>
      <c r="C249" s="116">
        <v>12</v>
      </c>
      <c r="D249" s="116" t="s">
        <v>78</v>
      </c>
      <c r="E249" s="116">
        <v>0</v>
      </c>
      <c r="F249" s="116">
        <v>3.8600780000000001E-4</v>
      </c>
      <c r="G249" s="116">
        <v>2.7909537999999999E-3</v>
      </c>
      <c r="H249" s="116">
        <v>1.14169935E-2</v>
      </c>
      <c r="I249" s="116">
        <v>3.2636029999999999E-3</v>
      </c>
      <c r="J249" s="116">
        <v>7.9147090000000007E-3</v>
      </c>
      <c r="K249" s="116">
        <v>7.1945067200000004E-2</v>
      </c>
      <c r="L249" s="117">
        <v>44829909693</v>
      </c>
      <c r="M249" s="117">
        <v>13736325000000</v>
      </c>
      <c r="N249" s="116">
        <v>1.1979795E-3</v>
      </c>
      <c r="O249" s="116">
        <v>3.4128003999999998E-3</v>
      </c>
      <c r="P249" s="116">
        <v>51</v>
      </c>
      <c r="Q249" s="5"/>
      <c r="R249" s="5"/>
      <c r="S249" s="6"/>
      <c r="T249" s="6"/>
      <c r="U249" s="5"/>
      <c r="V249" s="5" t="str">
        <f t="shared" si="10"/>
        <v>Net fee and commission income to total operating income17</v>
      </c>
      <c r="W249" s="120">
        <v>201412</v>
      </c>
      <c r="X249" s="120">
        <v>27</v>
      </c>
      <c r="Y249" s="120" t="s">
        <v>30</v>
      </c>
      <c r="Z249" s="121">
        <v>1</v>
      </c>
      <c r="AA249" s="120">
        <v>0.1477655933</v>
      </c>
      <c r="AB249" s="120">
        <v>17</v>
      </c>
      <c r="AC249" s="5"/>
      <c r="AD249" s="6"/>
      <c r="AE249" s="5"/>
      <c r="AF249" s="5"/>
      <c r="AG249" s="5"/>
      <c r="AH249" s="5"/>
      <c r="AI249" s="5"/>
      <c r="AJ249" s="5"/>
      <c r="AK249" s="5"/>
      <c r="AL249" s="5"/>
      <c r="AM249" s="5"/>
      <c r="AN249" s="5"/>
      <c r="AO249" s="5"/>
      <c r="AP249" s="5"/>
      <c r="AQ249" s="5"/>
      <c r="AR249" s="5"/>
      <c r="AS249" s="5"/>
      <c r="AT249" s="5"/>
      <c r="AU249" s="5"/>
      <c r="AV249" s="5"/>
      <c r="AW249" s="5"/>
      <c r="AX249" s="5"/>
      <c r="AY249" s="5"/>
      <c r="AZ249" s="5"/>
      <c r="BA249" s="5"/>
      <c r="BB249" s="5"/>
      <c r="BC249" s="5"/>
      <c r="BD249" s="5"/>
      <c r="BE249" s="5"/>
      <c r="BF249" s="5"/>
    </row>
    <row r="250" spans="1:58" x14ac:dyDescent="0.25">
      <c r="A250" s="5" t="str">
        <f t="shared" si="9"/>
        <v>Past due (&gt;90 days) loans to total loans and advances201403</v>
      </c>
      <c r="B250" s="116">
        <v>201403</v>
      </c>
      <c r="C250" s="116">
        <v>12</v>
      </c>
      <c r="D250" s="116" t="s">
        <v>78</v>
      </c>
      <c r="E250" s="116">
        <v>0</v>
      </c>
      <c r="F250" s="116">
        <v>3.4877479999999999E-4</v>
      </c>
      <c r="G250" s="116">
        <v>2.9979129E-3</v>
      </c>
      <c r="H250" s="116">
        <v>1.13697689E-2</v>
      </c>
      <c r="I250" s="116">
        <v>3.1508944000000001E-3</v>
      </c>
      <c r="J250" s="116">
        <v>7.0526013999999996E-3</v>
      </c>
      <c r="K250" s="116">
        <v>7.4971163300000004E-2</v>
      </c>
      <c r="L250" s="117">
        <v>43134440904</v>
      </c>
      <c r="M250" s="117">
        <v>13689586000000</v>
      </c>
      <c r="N250" s="116">
        <v>8.3345659999999998E-4</v>
      </c>
      <c r="O250" s="116">
        <v>4.2249007999999996E-3</v>
      </c>
      <c r="P250" s="116">
        <v>51</v>
      </c>
      <c r="Q250" s="5"/>
      <c r="R250" s="5"/>
      <c r="S250" s="6"/>
      <c r="T250" s="6"/>
      <c r="U250" s="5"/>
      <c r="V250" s="5" t="str">
        <f t="shared" si="10"/>
        <v>Net fee and commission income to total operating income18</v>
      </c>
      <c r="W250" s="120">
        <v>201412</v>
      </c>
      <c r="X250" s="120">
        <v>27</v>
      </c>
      <c r="Y250" s="120" t="s">
        <v>30</v>
      </c>
      <c r="Z250" s="121" t="s">
        <v>32</v>
      </c>
      <c r="AA250" s="120">
        <v>0.14427163060000001</v>
      </c>
      <c r="AB250" s="120">
        <v>18</v>
      </c>
      <c r="AC250" s="5"/>
      <c r="AD250" s="6"/>
      <c r="AE250" s="5"/>
      <c r="AF250" s="5"/>
      <c r="AG250" s="5"/>
      <c r="AH250" s="5"/>
      <c r="AI250" s="5"/>
      <c r="AJ250" s="5"/>
      <c r="AK250" s="5"/>
      <c r="AL250" s="5"/>
      <c r="AM250" s="5"/>
      <c r="AN250" s="5"/>
      <c r="AO250" s="5"/>
      <c r="AP250" s="5"/>
      <c r="AQ250" s="5"/>
      <c r="AR250" s="5"/>
      <c r="AS250" s="5"/>
      <c r="AT250" s="5"/>
      <c r="AU250" s="5"/>
      <c r="AV250" s="5"/>
      <c r="AW250" s="5"/>
      <c r="AX250" s="5"/>
      <c r="AY250" s="5"/>
      <c r="AZ250" s="5"/>
      <c r="BA250" s="5"/>
      <c r="BB250" s="5"/>
      <c r="BC250" s="5"/>
      <c r="BD250" s="5"/>
      <c r="BE250" s="5"/>
      <c r="BF250" s="5"/>
    </row>
    <row r="251" spans="1:58" x14ac:dyDescent="0.25">
      <c r="A251" s="5" t="str">
        <f t="shared" si="9"/>
        <v>Past due (&gt;90 days) loans to total loans and advances201406</v>
      </c>
      <c r="B251" s="116">
        <v>201406</v>
      </c>
      <c r="C251" s="116">
        <v>12</v>
      </c>
      <c r="D251" s="116" t="s">
        <v>78</v>
      </c>
      <c r="E251" s="116">
        <v>0</v>
      </c>
      <c r="F251" s="116">
        <v>3.4121560000000001E-4</v>
      </c>
      <c r="G251" s="116">
        <v>3.3660320000000001E-3</v>
      </c>
      <c r="H251" s="116">
        <v>1.03583066E-2</v>
      </c>
      <c r="I251" s="116">
        <v>3.0026801999999998E-3</v>
      </c>
      <c r="J251" s="116">
        <v>7.3385333000000001E-3</v>
      </c>
      <c r="K251" s="116">
        <v>7.5849946500000001E-2</v>
      </c>
      <c r="L251" s="117">
        <v>42275550885</v>
      </c>
      <c r="M251" s="117">
        <v>14079272000000</v>
      </c>
      <c r="N251" s="116">
        <v>9.3631580000000001E-4</v>
      </c>
      <c r="O251" s="116">
        <v>4.6460518000000003E-3</v>
      </c>
      <c r="P251" s="116">
        <v>51</v>
      </c>
      <c r="Q251" s="5"/>
      <c r="R251" s="5"/>
      <c r="S251" s="6"/>
      <c r="T251" s="6"/>
      <c r="U251" s="5"/>
      <c r="V251" s="5" t="str">
        <f t="shared" si="10"/>
        <v>Net fee and commission income to total operating income19</v>
      </c>
      <c r="W251" s="120">
        <v>201412</v>
      </c>
      <c r="X251" s="120">
        <v>27</v>
      </c>
      <c r="Y251" s="120" t="s">
        <v>30</v>
      </c>
      <c r="Z251" s="121">
        <v>13</v>
      </c>
      <c r="AA251" s="120">
        <v>0.1150514665</v>
      </c>
      <c r="AB251" s="120">
        <v>19</v>
      </c>
      <c r="AC251" s="5"/>
      <c r="AD251" s="6"/>
      <c r="AE251" s="5"/>
      <c r="AF251" s="5"/>
      <c r="AG251" s="5"/>
      <c r="AH251" s="5"/>
      <c r="AI251" s="5"/>
      <c r="AJ251" s="5"/>
      <c r="AK251" s="5"/>
      <c r="AL251" s="5"/>
      <c r="AM251" s="5"/>
      <c r="AN251" s="5"/>
      <c r="AO251" s="5"/>
      <c r="AP251" s="5"/>
      <c r="AQ251" s="5"/>
      <c r="AR251" s="5"/>
      <c r="AS251" s="5"/>
      <c r="AT251" s="5"/>
      <c r="AU251" s="5"/>
      <c r="AV251" s="5"/>
      <c r="AW251" s="5"/>
      <c r="AX251" s="5"/>
      <c r="AY251" s="5"/>
      <c r="AZ251" s="5"/>
      <c r="BA251" s="5"/>
      <c r="BB251" s="5"/>
      <c r="BC251" s="5"/>
      <c r="BD251" s="5"/>
      <c r="BE251" s="5"/>
      <c r="BF251" s="5"/>
    </row>
    <row r="252" spans="1:58" x14ac:dyDescent="0.25">
      <c r="A252" s="5" t="str">
        <f t="shared" si="9"/>
        <v>Past due (&gt;90 days) loans to total loans and advances201409</v>
      </c>
      <c r="B252" s="116">
        <v>201409</v>
      </c>
      <c r="C252" s="116">
        <v>12</v>
      </c>
      <c r="D252" s="116" t="s">
        <v>78</v>
      </c>
      <c r="E252" s="116">
        <v>8.2304400000000004E-5</v>
      </c>
      <c r="F252" s="116">
        <v>9.518304E-4</v>
      </c>
      <c r="G252" s="116">
        <v>3.4143918E-3</v>
      </c>
      <c r="H252" s="116">
        <v>1.1543206800000001E-2</v>
      </c>
      <c r="I252" s="116">
        <v>3.6351091000000001E-3</v>
      </c>
      <c r="J252" s="116">
        <v>1.01830757E-2</v>
      </c>
      <c r="K252" s="116">
        <v>6.7489124400000003E-2</v>
      </c>
      <c r="L252" s="117">
        <v>52519270991</v>
      </c>
      <c r="M252" s="117">
        <v>14447784000000</v>
      </c>
      <c r="N252" s="116">
        <v>1.6856365000000001E-3</v>
      </c>
      <c r="O252" s="116">
        <v>5.6007039000000002E-3</v>
      </c>
      <c r="P252" s="116">
        <v>51</v>
      </c>
      <c r="Q252" s="5"/>
      <c r="R252" s="5"/>
      <c r="S252" s="6"/>
      <c r="T252" s="6"/>
      <c r="U252" s="5"/>
      <c r="V252" s="5" t="str">
        <f t="shared" si="10"/>
        <v>Net fee and commission income to total operating income20</v>
      </c>
      <c r="W252" s="120">
        <v>201412</v>
      </c>
      <c r="X252" s="120">
        <v>27</v>
      </c>
      <c r="Y252" s="120" t="s">
        <v>30</v>
      </c>
      <c r="Z252" s="121">
        <v>8</v>
      </c>
      <c r="AA252" s="120">
        <v>0.10837803109999999</v>
      </c>
      <c r="AB252" s="120">
        <v>20</v>
      </c>
      <c r="AC252" s="5"/>
      <c r="AD252" s="6"/>
      <c r="AE252" s="5"/>
      <c r="AF252" s="5"/>
      <c r="AG252" s="5"/>
      <c r="AH252" s="5"/>
      <c r="AI252" s="5"/>
      <c r="AJ252" s="5"/>
      <c r="AK252" s="5"/>
      <c r="AL252" s="5"/>
      <c r="AM252" s="5"/>
      <c r="AN252" s="5"/>
      <c r="AO252" s="5"/>
      <c r="AP252" s="5"/>
      <c r="AQ252" s="5"/>
      <c r="AR252" s="5"/>
      <c r="AS252" s="5"/>
      <c r="AT252" s="5"/>
      <c r="AU252" s="5"/>
      <c r="AV252" s="5"/>
      <c r="AW252" s="5"/>
      <c r="AX252" s="5"/>
      <c r="AY252" s="5"/>
      <c r="AZ252" s="5"/>
      <c r="BA252" s="5"/>
      <c r="BB252" s="5"/>
      <c r="BC252" s="5"/>
      <c r="BD252" s="5"/>
      <c r="BE252" s="5"/>
      <c r="BF252" s="5"/>
    </row>
    <row r="253" spans="1:58" x14ac:dyDescent="0.25">
      <c r="A253" s="5" t="str">
        <f t="shared" si="9"/>
        <v>Past due (&gt;90 days) loans to total loans and advances201412</v>
      </c>
      <c r="B253" s="116">
        <v>201412</v>
      </c>
      <c r="C253" s="116">
        <v>12</v>
      </c>
      <c r="D253" s="116" t="s">
        <v>78</v>
      </c>
      <c r="E253" s="116">
        <v>2.269556E-4</v>
      </c>
      <c r="F253" s="116">
        <v>8.9127089999999998E-4</v>
      </c>
      <c r="G253" s="116">
        <v>2.7600337000000001E-3</v>
      </c>
      <c r="H253" s="116">
        <v>8.1259904999999993E-3</v>
      </c>
      <c r="I253" s="116">
        <v>2.9989343000000001E-3</v>
      </c>
      <c r="J253" s="116">
        <v>7.1405288000000004E-3</v>
      </c>
      <c r="K253" s="116">
        <v>1.8806995999999999E-2</v>
      </c>
      <c r="L253" s="117">
        <v>42292305596</v>
      </c>
      <c r="M253" s="117">
        <v>14102445000000</v>
      </c>
      <c r="N253" s="116">
        <v>1.339986E-3</v>
      </c>
      <c r="O253" s="116">
        <v>2.8260446E-3</v>
      </c>
      <c r="P253" s="116">
        <v>51</v>
      </c>
      <c r="Q253" s="5"/>
      <c r="R253" s="5"/>
      <c r="S253" s="6"/>
      <c r="T253" s="6"/>
      <c r="U253" s="5"/>
      <c r="V253" s="5" t="str">
        <f t="shared" si="10"/>
        <v>Net fee and commission income to total operating income99</v>
      </c>
      <c r="W253" s="120">
        <v>201412</v>
      </c>
      <c r="X253" s="120">
        <v>27</v>
      </c>
      <c r="Y253" s="120" t="s">
        <v>30</v>
      </c>
      <c r="Z253" s="121" t="s">
        <v>40</v>
      </c>
      <c r="AA253" s="120">
        <v>0.24567083919999999</v>
      </c>
      <c r="AB253" s="120">
        <v>99</v>
      </c>
      <c r="AC253" s="5"/>
      <c r="AD253" s="6"/>
      <c r="AE253" s="5"/>
      <c r="AF253" s="5"/>
      <c r="AG253" s="5"/>
      <c r="AH253" s="5"/>
      <c r="AI253" s="5"/>
      <c r="AJ253" s="5"/>
      <c r="AK253" s="5"/>
      <c r="AL253" s="5"/>
      <c r="AM253" s="5"/>
      <c r="AN253" s="5"/>
      <c r="AO253" s="5"/>
      <c r="AP253" s="5"/>
      <c r="AQ253" s="5"/>
      <c r="AR253" s="5"/>
      <c r="AS253" s="5"/>
      <c r="AT253" s="5"/>
      <c r="AU253" s="5"/>
      <c r="AV253" s="5"/>
      <c r="AW253" s="5"/>
      <c r="AX253" s="5"/>
      <c r="AY253" s="5"/>
      <c r="AZ253" s="5"/>
      <c r="BA253" s="5"/>
      <c r="BB253" s="5"/>
      <c r="BC253" s="5"/>
      <c r="BD253" s="5"/>
      <c r="BE253" s="5"/>
      <c r="BF253" s="5"/>
    </row>
    <row r="254" spans="1:58" x14ac:dyDescent="0.25">
      <c r="A254" s="5" t="str">
        <f t="shared" si="9"/>
        <v>Impaired loans and Past due (&gt;90 days) loans to total loans200912</v>
      </c>
      <c r="B254" s="116">
        <v>200912</v>
      </c>
      <c r="C254" s="116">
        <v>13</v>
      </c>
      <c r="D254" s="116" t="s">
        <v>19</v>
      </c>
      <c r="E254" s="116">
        <v>1.04857653E-2</v>
      </c>
      <c r="F254" s="116">
        <v>3.1049814299999999E-2</v>
      </c>
      <c r="G254" s="116">
        <v>4.9284701E-2</v>
      </c>
      <c r="H254" s="116">
        <v>7.37127068E-2</v>
      </c>
      <c r="I254" s="116">
        <v>5.0834241000000002E-2</v>
      </c>
      <c r="J254" s="116">
        <v>9.8207026000000003E-2</v>
      </c>
      <c r="K254" s="116">
        <v>0.1972939557</v>
      </c>
      <c r="L254" s="117">
        <v>690595542650</v>
      </c>
      <c r="M254" s="117">
        <v>13585244000000</v>
      </c>
      <c r="N254" s="116">
        <v>4.09669374E-2</v>
      </c>
      <c r="O254" s="116">
        <v>6.9786905199999999E-2</v>
      </c>
      <c r="P254" s="116">
        <v>45</v>
      </c>
      <c r="Q254" s="5"/>
      <c r="R254" s="5"/>
      <c r="S254" s="6"/>
      <c r="T254" s="6"/>
      <c r="U254" s="5"/>
      <c r="V254" s="5" t="str">
        <f t="shared" ref="V254:V285" si="11">CONCATENATE(Y254,AB254)</f>
        <v>Net income to total operating income1</v>
      </c>
      <c r="W254" s="120">
        <v>201412</v>
      </c>
      <c r="X254" s="120">
        <v>33</v>
      </c>
      <c r="Y254" s="120" t="s">
        <v>31</v>
      </c>
      <c r="Z254" s="121">
        <v>8</v>
      </c>
      <c r="AA254" s="120">
        <v>0.43505182339999998</v>
      </c>
      <c r="AB254" s="120">
        <v>1</v>
      </c>
      <c r="AC254" s="5"/>
      <c r="AD254" s="6"/>
      <c r="AE254" s="5"/>
      <c r="AF254" s="5"/>
      <c r="AG254" s="5"/>
      <c r="AH254" s="5"/>
      <c r="AI254" s="5"/>
      <c r="AJ254" s="5"/>
      <c r="AK254" s="5"/>
      <c r="AL254" s="5"/>
      <c r="AM254" s="5"/>
      <c r="AN254" s="5"/>
      <c r="AO254" s="5"/>
      <c r="AP254" s="5"/>
      <c r="AQ254" s="5"/>
      <c r="AR254" s="5"/>
      <c r="AS254" s="5"/>
      <c r="AT254" s="5"/>
      <c r="AU254" s="5"/>
      <c r="AV254" s="5"/>
      <c r="AW254" s="5"/>
      <c r="AX254" s="5"/>
      <c r="AY254" s="5"/>
      <c r="AZ254" s="5"/>
      <c r="BA254" s="5"/>
      <c r="BB254" s="5"/>
      <c r="BC254" s="5"/>
      <c r="BD254" s="5"/>
      <c r="BE254" s="5"/>
      <c r="BF254" s="5"/>
    </row>
    <row r="255" spans="1:58" x14ac:dyDescent="0.25">
      <c r="A255" s="5" t="str">
        <f t="shared" si="9"/>
        <v>Impaired loans and Past due (&gt;90 days) loans to total loans201003</v>
      </c>
      <c r="B255" s="116">
        <v>201003</v>
      </c>
      <c r="C255" s="116">
        <v>13</v>
      </c>
      <c r="D255" s="116" t="s">
        <v>19</v>
      </c>
      <c r="E255" s="116">
        <v>9.1425998999999994E-3</v>
      </c>
      <c r="F255" s="116">
        <v>3.1374011700000003E-2</v>
      </c>
      <c r="G255" s="116">
        <v>5.10323466E-2</v>
      </c>
      <c r="H255" s="116">
        <v>7.3273001500000004E-2</v>
      </c>
      <c r="I255" s="116">
        <v>4.93614203E-2</v>
      </c>
      <c r="J255" s="116">
        <v>9.9068887300000005E-2</v>
      </c>
      <c r="K255" s="116">
        <v>0.18278768209999999</v>
      </c>
      <c r="L255" s="117">
        <v>679124133019</v>
      </c>
      <c r="M255" s="117">
        <v>13758197000000</v>
      </c>
      <c r="N255" s="116">
        <v>3.8981505600000001E-2</v>
      </c>
      <c r="O255" s="116">
        <v>7.2053944199999997E-2</v>
      </c>
      <c r="P255" s="116">
        <v>45</v>
      </c>
      <c r="Q255" s="5"/>
      <c r="R255" s="5"/>
      <c r="S255" s="6"/>
      <c r="T255" s="6"/>
      <c r="U255" s="5"/>
      <c r="V255" s="5" t="str">
        <f t="shared" si="11"/>
        <v>Net income to total operating income2</v>
      </c>
      <c r="W255" s="120">
        <v>201412</v>
      </c>
      <c r="X255" s="120">
        <v>33</v>
      </c>
      <c r="Y255" s="120" t="s">
        <v>31</v>
      </c>
      <c r="Z255" s="121" t="s">
        <v>34</v>
      </c>
      <c r="AA255" s="120">
        <v>0.4091669617</v>
      </c>
      <c r="AB255" s="120">
        <v>2</v>
      </c>
      <c r="AC255" s="5"/>
      <c r="AD255" s="6"/>
      <c r="AE255" s="5"/>
      <c r="AF255" s="5"/>
      <c r="AG255" s="5"/>
      <c r="AH255" s="5"/>
      <c r="AI255" s="5"/>
      <c r="AJ255" s="5"/>
      <c r="AK255" s="5"/>
      <c r="AL255" s="5"/>
      <c r="AM255" s="5"/>
      <c r="AN255" s="5"/>
      <c r="AO255" s="5"/>
      <c r="AP255" s="5"/>
      <c r="AQ255" s="5"/>
      <c r="AR255" s="5"/>
      <c r="AS255" s="5"/>
      <c r="AT255" s="5"/>
      <c r="AU255" s="5"/>
      <c r="AV255" s="5"/>
      <c r="AW255" s="5"/>
      <c r="AX255" s="5"/>
      <c r="AY255" s="5"/>
      <c r="AZ255" s="5"/>
      <c r="BA255" s="5"/>
      <c r="BB255" s="5"/>
      <c r="BC255" s="5"/>
      <c r="BD255" s="5"/>
      <c r="BE255" s="5"/>
      <c r="BF255" s="5"/>
    </row>
    <row r="256" spans="1:58" x14ac:dyDescent="0.25">
      <c r="A256" s="5" t="str">
        <f t="shared" si="9"/>
        <v>Impaired loans and Past due (&gt;90 days) loans to total loans201006</v>
      </c>
      <c r="B256" s="116">
        <v>201006</v>
      </c>
      <c r="C256" s="116">
        <v>13</v>
      </c>
      <c r="D256" s="116" t="s">
        <v>19</v>
      </c>
      <c r="E256" s="116">
        <v>9.3606897000000008E-3</v>
      </c>
      <c r="F256" s="116">
        <v>3.3260657200000002E-2</v>
      </c>
      <c r="G256" s="116">
        <v>5.3923801899999999E-2</v>
      </c>
      <c r="H256" s="116">
        <v>7.82000999E-2</v>
      </c>
      <c r="I256" s="116">
        <v>5.0966329599999999E-2</v>
      </c>
      <c r="J256" s="116">
        <v>0.1068142925</v>
      </c>
      <c r="K256" s="116">
        <v>0.23877718340000001</v>
      </c>
      <c r="L256" s="117">
        <v>721844389598</v>
      </c>
      <c r="M256" s="117">
        <v>14163162000000</v>
      </c>
      <c r="N256" s="116">
        <v>3.98421864E-2</v>
      </c>
      <c r="O256" s="116">
        <v>7.6549528399999997E-2</v>
      </c>
      <c r="P256" s="116">
        <v>45</v>
      </c>
      <c r="Q256" s="5"/>
      <c r="R256" s="5"/>
      <c r="S256" s="6"/>
      <c r="T256" s="6"/>
      <c r="U256" s="5"/>
      <c r="V256" s="5" t="str">
        <f t="shared" si="11"/>
        <v>Net income to total operating income3</v>
      </c>
      <c r="W256" s="120">
        <v>201412</v>
      </c>
      <c r="X256" s="120">
        <v>33</v>
      </c>
      <c r="Y256" s="120" t="s">
        <v>31</v>
      </c>
      <c r="Z256" s="121">
        <v>4</v>
      </c>
      <c r="AA256" s="120">
        <v>0.33122808949999999</v>
      </c>
      <c r="AB256" s="120">
        <v>3</v>
      </c>
      <c r="AC256" s="5"/>
      <c r="AD256" s="6"/>
      <c r="AE256" s="5"/>
      <c r="AF256" s="5"/>
      <c r="AG256" s="5"/>
      <c r="AH256" s="5"/>
      <c r="AI256" s="5"/>
      <c r="AJ256" s="5"/>
      <c r="AK256" s="5"/>
      <c r="AL256" s="5"/>
      <c r="AM256" s="5"/>
      <c r="AN256" s="5"/>
      <c r="AO256" s="5"/>
      <c r="AP256" s="5"/>
      <c r="AQ256" s="5"/>
      <c r="AR256" s="5"/>
      <c r="AS256" s="5"/>
      <c r="AT256" s="5"/>
      <c r="AU256" s="5"/>
      <c r="AV256" s="5"/>
      <c r="AW256" s="5"/>
      <c r="AX256" s="5"/>
      <c r="AY256" s="5"/>
      <c r="AZ256" s="5"/>
      <c r="BA256" s="5"/>
      <c r="BB256" s="5"/>
      <c r="BC256" s="5"/>
      <c r="BD256" s="5"/>
      <c r="BE256" s="5"/>
      <c r="BF256" s="5"/>
    </row>
    <row r="257" spans="1:58" x14ac:dyDescent="0.25">
      <c r="A257" s="5" t="str">
        <f t="shared" si="9"/>
        <v>Impaired loans and Past due (&gt;90 days) loans to total loans201009</v>
      </c>
      <c r="B257" s="116">
        <v>201009</v>
      </c>
      <c r="C257" s="116">
        <v>13</v>
      </c>
      <c r="D257" s="116" t="s">
        <v>19</v>
      </c>
      <c r="E257" s="116">
        <v>9.4006325000000005E-3</v>
      </c>
      <c r="F257" s="116">
        <v>2.8017118800000001E-2</v>
      </c>
      <c r="G257" s="116">
        <v>4.9800608400000002E-2</v>
      </c>
      <c r="H257" s="116">
        <v>8.0963170900000006E-2</v>
      </c>
      <c r="I257" s="116">
        <v>5.29059734E-2</v>
      </c>
      <c r="J257" s="116">
        <v>0.1091776307</v>
      </c>
      <c r="K257" s="116">
        <v>0.2420068128</v>
      </c>
      <c r="L257" s="117">
        <v>761188931112</v>
      </c>
      <c r="M257" s="117">
        <v>14387580000000</v>
      </c>
      <c r="N257" s="116">
        <v>4.0500591500000002E-2</v>
      </c>
      <c r="O257" s="116">
        <v>7.02817092E-2</v>
      </c>
      <c r="P257" s="116">
        <v>46</v>
      </c>
      <c r="Q257" s="5"/>
      <c r="R257" s="5"/>
      <c r="S257" s="6"/>
      <c r="T257" s="6"/>
      <c r="U257" s="5"/>
      <c r="V257" s="5" t="str">
        <f t="shared" si="11"/>
        <v>Net income to total operating income4</v>
      </c>
      <c r="W257" s="120">
        <v>201412</v>
      </c>
      <c r="X257" s="120">
        <v>33</v>
      </c>
      <c r="Y257" s="120" t="s">
        <v>31</v>
      </c>
      <c r="Z257" s="121">
        <v>1</v>
      </c>
      <c r="AA257" s="120">
        <v>0.32124133420000001</v>
      </c>
      <c r="AB257" s="120">
        <v>4</v>
      </c>
      <c r="AC257" s="5"/>
      <c r="AD257" s="6"/>
      <c r="AE257" s="5"/>
      <c r="AF257" s="5"/>
      <c r="AG257" s="5"/>
      <c r="AH257" s="5"/>
      <c r="AI257" s="5"/>
      <c r="AJ257" s="5"/>
      <c r="AK257" s="5"/>
      <c r="AL257" s="5"/>
      <c r="AM257" s="5"/>
      <c r="AN257" s="5"/>
      <c r="AO257" s="5"/>
      <c r="AP257" s="5"/>
      <c r="AQ257" s="5"/>
      <c r="AR257" s="5"/>
      <c r="AS257" s="5"/>
      <c r="AT257" s="5"/>
      <c r="AU257" s="5"/>
      <c r="AV257" s="5"/>
      <c r="AW257" s="5"/>
      <c r="AX257" s="5"/>
      <c r="AY257" s="5"/>
      <c r="AZ257" s="5"/>
      <c r="BA257" s="5"/>
      <c r="BB257" s="5"/>
      <c r="BC257" s="5"/>
      <c r="BD257" s="5"/>
      <c r="BE257" s="5"/>
      <c r="BF257" s="5"/>
    </row>
    <row r="258" spans="1:58" x14ac:dyDescent="0.25">
      <c r="A258" s="5" t="str">
        <f t="shared" ref="A258:A321" si="12">CONCATENATE(D258,B258)</f>
        <v>Impaired loans and Past due (&gt;90 days) loans to total loans201012</v>
      </c>
      <c r="B258" s="116">
        <v>201012</v>
      </c>
      <c r="C258" s="116">
        <v>13</v>
      </c>
      <c r="D258" s="116" t="s">
        <v>19</v>
      </c>
      <c r="E258" s="116">
        <v>8.2056127E-3</v>
      </c>
      <c r="F258" s="116">
        <v>3.0490595499999999E-2</v>
      </c>
      <c r="G258" s="116">
        <v>5.3970658300000002E-2</v>
      </c>
      <c r="H258" s="116">
        <v>7.8574228900000001E-2</v>
      </c>
      <c r="I258" s="116">
        <v>5.3132939900000002E-2</v>
      </c>
      <c r="J258" s="116">
        <v>0.1049834852</v>
      </c>
      <c r="K258" s="116">
        <v>0.19526371149999999</v>
      </c>
      <c r="L258" s="117">
        <v>761339896223</v>
      </c>
      <c r="M258" s="117">
        <v>14328962000000</v>
      </c>
      <c r="N258" s="116">
        <v>4.9490942500000003E-2</v>
      </c>
      <c r="O258" s="116">
        <v>7.1132744600000006E-2</v>
      </c>
      <c r="P258" s="116">
        <v>46</v>
      </c>
      <c r="Q258" s="5"/>
      <c r="R258" s="5"/>
      <c r="S258" s="6"/>
      <c r="T258" s="6"/>
      <c r="U258" s="5"/>
      <c r="V258" s="5" t="str">
        <f t="shared" si="11"/>
        <v>Net income to total operating income5</v>
      </c>
      <c r="W258" s="120">
        <v>201412</v>
      </c>
      <c r="X258" s="120">
        <v>33</v>
      </c>
      <c r="Y258" s="120" t="s">
        <v>31</v>
      </c>
      <c r="Z258" s="121">
        <v>6</v>
      </c>
      <c r="AA258" s="120">
        <v>0.30339527910000003</v>
      </c>
      <c r="AB258" s="120">
        <v>5</v>
      </c>
      <c r="AC258" s="5"/>
      <c r="AD258" s="6"/>
      <c r="AE258" s="5"/>
      <c r="AF258" s="5"/>
      <c r="AG258" s="5"/>
      <c r="AH258" s="5"/>
      <c r="AI258" s="5"/>
      <c r="AJ258" s="5"/>
      <c r="AK258" s="5"/>
      <c r="AL258" s="5"/>
      <c r="AM258" s="5"/>
      <c r="AN258" s="5"/>
      <c r="AO258" s="5"/>
      <c r="AP258" s="5"/>
      <c r="AQ258" s="5"/>
      <c r="AR258" s="5"/>
      <c r="AS258" s="5"/>
      <c r="AT258" s="5"/>
      <c r="AU258" s="5"/>
      <c r="AV258" s="5"/>
      <c r="AW258" s="5"/>
      <c r="AX258" s="5"/>
      <c r="AY258" s="5"/>
      <c r="AZ258" s="5"/>
      <c r="BA258" s="5"/>
      <c r="BB258" s="5"/>
      <c r="BC258" s="5"/>
      <c r="BD258" s="5"/>
      <c r="BE258" s="5"/>
      <c r="BF258" s="5"/>
    </row>
    <row r="259" spans="1:58" x14ac:dyDescent="0.25">
      <c r="A259" s="5" t="str">
        <f t="shared" si="12"/>
        <v>Impaired loans and Past due (&gt;90 days) loans to total loans201103</v>
      </c>
      <c r="B259" s="116">
        <v>201103</v>
      </c>
      <c r="C259" s="116">
        <v>13</v>
      </c>
      <c r="D259" s="116" t="s">
        <v>19</v>
      </c>
      <c r="E259" s="116">
        <v>7.9233055999999996E-3</v>
      </c>
      <c r="F259" s="116">
        <v>2.8669498200000001E-2</v>
      </c>
      <c r="G259" s="116">
        <v>5.3634209299999999E-2</v>
      </c>
      <c r="H259" s="116">
        <v>8.0475406200000002E-2</v>
      </c>
      <c r="I259" s="116">
        <v>5.1785024499999999E-2</v>
      </c>
      <c r="J259" s="116">
        <v>0.1128901267</v>
      </c>
      <c r="K259" s="116">
        <v>0.20613499730000001</v>
      </c>
      <c r="L259" s="117">
        <v>737105092532</v>
      </c>
      <c r="M259" s="117">
        <v>14233943000000</v>
      </c>
      <c r="N259" s="116">
        <v>3.9916208600000003E-2</v>
      </c>
      <c r="O259" s="116">
        <v>6.9090186400000003E-2</v>
      </c>
      <c r="P259" s="116">
        <v>46</v>
      </c>
      <c r="Q259" s="5"/>
      <c r="R259" s="5"/>
      <c r="S259" s="6"/>
      <c r="T259" s="6"/>
      <c r="U259" s="5"/>
      <c r="V259" s="5" t="str">
        <f t="shared" si="11"/>
        <v>Net income to total operating income6</v>
      </c>
      <c r="W259" s="120">
        <v>201412</v>
      </c>
      <c r="X259" s="120">
        <v>33</v>
      </c>
      <c r="Y259" s="120" t="s">
        <v>31</v>
      </c>
      <c r="Z259" s="121">
        <v>10</v>
      </c>
      <c r="AA259" s="120">
        <v>0.29192207570000001</v>
      </c>
      <c r="AB259" s="120">
        <v>6</v>
      </c>
      <c r="AC259" s="5"/>
      <c r="AD259" s="6"/>
      <c r="AE259" s="5"/>
      <c r="AF259" s="5"/>
      <c r="AG259" s="5"/>
      <c r="AH259" s="5"/>
      <c r="AI259" s="5"/>
      <c r="AJ259" s="5"/>
      <c r="AK259" s="5"/>
      <c r="AL259" s="5"/>
      <c r="AM259" s="5"/>
      <c r="AN259" s="5"/>
      <c r="AO259" s="5"/>
      <c r="AP259" s="5"/>
      <c r="AQ259" s="5"/>
      <c r="AR259" s="5"/>
      <c r="AS259" s="5"/>
      <c r="AT259" s="5"/>
      <c r="AU259" s="5"/>
      <c r="AV259" s="5"/>
      <c r="AW259" s="5"/>
      <c r="AX259" s="5"/>
      <c r="AY259" s="5"/>
      <c r="AZ259" s="5"/>
      <c r="BA259" s="5"/>
      <c r="BB259" s="5"/>
      <c r="BC259" s="5"/>
      <c r="BD259" s="5"/>
      <c r="BE259" s="5"/>
      <c r="BF259" s="5"/>
    </row>
    <row r="260" spans="1:58" x14ac:dyDescent="0.25">
      <c r="A260" s="5" t="str">
        <f t="shared" si="12"/>
        <v>Impaired loans and Past due (&gt;90 days) loans to total loans201106</v>
      </c>
      <c r="B260" s="116">
        <v>201106</v>
      </c>
      <c r="C260" s="116">
        <v>13</v>
      </c>
      <c r="D260" s="116" t="s">
        <v>19</v>
      </c>
      <c r="E260" s="116">
        <v>7.5845556999999996E-3</v>
      </c>
      <c r="F260" s="116">
        <v>2.5462189699999999E-2</v>
      </c>
      <c r="G260" s="116">
        <v>5.6139904999999997E-2</v>
      </c>
      <c r="H260" s="116">
        <v>8.3458260100000001E-2</v>
      </c>
      <c r="I260" s="116">
        <v>5.3544491999999999E-2</v>
      </c>
      <c r="J260" s="116">
        <v>0.1237032428</v>
      </c>
      <c r="K260" s="116">
        <v>0.29752947070000002</v>
      </c>
      <c r="L260" s="117">
        <v>809010768671</v>
      </c>
      <c r="M260" s="117">
        <v>15109131000000</v>
      </c>
      <c r="N260" s="116">
        <v>3.7815122999999999E-2</v>
      </c>
      <c r="O260" s="116">
        <v>7.5822368099999995E-2</v>
      </c>
      <c r="P260" s="116">
        <v>52</v>
      </c>
      <c r="Q260" s="5"/>
      <c r="R260" s="5"/>
      <c r="S260" s="6"/>
      <c r="T260" s="6"/>
      <c r="U260" s="5"/>
      <c r="V260" s="5" t="str">
        <f t="shared" si="11"/>
        <v>Net income to total operating income7</v>
      </c>
      <c r="W260" s="120">
        <v>201412</v>
      </c>
      <c r="X260" s="120">
        <v>33</v>
      </c>
      <c r="Y260" s="120" t="s">
        <v>31</v>
      </c>
      <c r="Z260" s="121">
        <v>2</v>
      </c>
      <c r="AA260" s="120">
        <v>0.23754368870000001</v>
      </c>
      <c r="AB260" s="120">
        <v>7</v>
      </c>
      <c r="AC260" s="5"/>
      <c r="AD260" s="6"/>
      <c r="AE260" s="5"/>
      <c r="AF260" s="5"/>
      <c r="AG260" s="5"/>
      <c r="AH260" s="5"/>
      <c r="AI260" s="5"/>
      <c r="AJ260" s="5"/>
      <c r="AK260" s="5"/>
      <c r="AL260" s="5"/>
      <c r="AM260" s="5"/>
      <c r="AN260" s="5"/>
      <c r="AO260" s="5"/>
      <c r="AP260" s="5"/>
      <c r="AQ260" s="5"/>
      <c r="AR260" s="5"/>
      <c r="AS260" s="5"/>
      <c r="AT260" s="5"/>
      <c r="AU260" s="5"/>
      <c r="AV260" s="5"/>
      <c r="AW260" s="5"/>
      <c r="AX260" s="5"/>
      <c r="AY260" s="5"/>
      <c r="AZ260" s="5"/>
      <c r="BA260" s="5"/>
      <c r="BB260" s="5"/>
      <c r="BC260" s="5"/>
      <c r="BD260" s="5"/>
      <c r="BE260" s="5"/>
      <c r="BF260" s="5"/>
    </row>
    <row r="261" spans="1:58" x14ac:dyDescent="0.25">
      <c r="A261" s="5" t="str">
        <f t="shared" si="12"/>
        <v>Impaired loans and Past due (&gt;90 days) loans to total loans201109</v>
      </c>
      <c r="B261" s="116">
        <v>201109</v>
      </c>
      <c r="C261" s="116">
        <v>13</v>
      </c>
      <c r="D261" s="116" t="s">
        <v>19</v>
      </c>
      <c r="E261" s="116">
        <v>7.1006422E-3</v>
      </c>
      <c r="F261" s="116">
        <v>2.58022197E-2</v>
      </c>
      <c r="G261" s="116">
        <v>5.6082960199999997E-2</v>
      </c>
      <c r="H261" s="116">
        <v>8.6414549300000004E-2</v>
      </c>
      <c r="I261" s="116">
        <v>5.35884472E-2</v>
      </c>
      <c r="J261" s="116">
        <v>0.13066402839999999</v>
      </c>
      <c r="K261" s="116">
        <v>0.31617628050000002</v>
      </c>
      <c r="L261" s="117">
        <v>830660165061</v>
      </c>
      <c r="M261" s="117">
        <v>15500732000000</v>
      </c>
      <c r="N261" s="116">
        <v>3.8188988700000003E-2</v>
      </c>
      <c r="O261" s="116">
        <v>7.8972905999999995E-2</v>
      </c>
      <c r="P261" s="116">
        <v>52</v>
      </c>
      <c r="Q261" s="5"/>
      <c r="R261" s="5"/>
      <c r="S261" s="6"/>
      <c r="T261" s="6"/>
      <c r="U261" s="5"/>
      <c r="V261" s="5" t="str">
        <f t="shared" si="11"/>
        <v>Net income to total operating income8</v>
      </c>
      <c r="W261" s="120">
        <v>201412</v>
      </c>
      <c r="X261" s="120">
        <v>33</v>
      </c>
      <c r="Y261" s="120" t="s">
        <v>31</v>
      </c>
      <c r="Z261" s="121" t="s">
        <v>23</v>
      </c>
      <c r="AA261" s="120">
        <v>0.15227802579999999</v>
      </c>
      <c r="AB261" s="120">
        <v>8</v>
      </c>
      <c r="AC261" s="5"/>
      <c r="AD261" s="6"/>
      <c r="AE261" s="5"/>
      <c r="AF261" s="5"/>
      <c r="AG261" s="5"/>
      <c r="AH261" s="5"/>
      <c r="AI261" s="5"/>
      <c r="AJ261" s="5"/>
      <c r="AK261" s="5"/>
      <c r="AL261" s="5"/>
      <c r="AM261" s="5"/>
      <c r="AN261" s="5"/>
      <c r="AO261" s="5"/>
      <c r="AP261" s="5"/>
      <c r="AQ261" s="5"/>
      <c r="AR261" s="5"/>
      <c r="AS261" s="5"/>
      <c r="AT261" s="5"/>
      <c r="AU261" s="5"/>
      <c r="AV261" s="5"/>
      <c r="AW261" s="5"/>
      <c r="AX261" s="5"/>
      <c r="AY261" s="5"/>
      <c r="AZ261" s="5"/>
      <c r="BA261" s="5"/>
      <c r="BB261" s="5"/>
      <c r="BC261" s="5"/>
      <c r="BD261" s="5"/>
      <c r="BE261" s="5"/>
      <c r="BF261" s="5"/>
    </row>
    <row r="262" spans="1:58" x14ac:dyDescent="0.25">
      <c r="A262" s="5" t="str">
        <f t="shared" si="12"/>
        <v>Impaired loans and Past due (&gt;90 days) loans to total loans201112</v>
      </c>
      <c r="B262" s="116">
        <v>201112</v>
      </c>
      <c r="C262" s="116">
        <v>13</v>
      </c>
      <c r="D262" s="116" t="s">
        <v>19</v>
      </c>
      <c r="E262" s="116">
        <v>6.7087542999999996E-3</v>
      </c>
      <c r="F262" s="116">
        <v>2.4529413699999999E-2</v>
      </c>
      <c r="G262" s="116">
        <v>6.3797256699999999E-2</v>
      </c>
      <c r="H262" s="116">
        <v>9.3254823900000006E-2</v>
      </c>
      <c r="I262" s="116">
        <v>5.8320479199999997E-2</v>
      </c>
      <c r="J262" s="116">
        <v>0.14069751990000001</v>
      </c>
      <c r="K262" s="116">
        <v>0.31439112969999999</v>
      </c>
      <c r="L262" s="117">
        <v>896802145538</v>
      </c>
      <c r="M262" s="117">
        <v>15377140000000</v>
      </c>
      <c r="N262" s="116">
        <v>4.0535870000000002E-2</v>
      </c>
      <c r="O262" s="116">
        <v>7.71657855E-2</v>
      </c>
      <c r="P262" s="116">
        <v>55</v>
      </c>
      <c r="Q262" s="5"/>
      <c r="R262" s="5"/>
      <c r="S262" s="6"/>
      <c r="T262" s="6"/>
      <c r="U262" s="5"/>
      <c r="V262" s="5" t="str">
        <f t="shared" si="11"/>
        <v>Net income to total operating income9</v>
      </c>
      <c r="W262" s="120">
        <v>201412</v>
      </c>
      <c r="X262" s="120">
        <v>33</v>
      </c>
      <c r="Y262" s="120" t="s">
        <v>31</v>
      </c>
      <c r="Z262" s="121" t="s">
        <v>25</v>
      </c>
      <c r="AA262" s="120">
        <v>0.1484393483</v>
      </c>
      <c r="AB262" s="120">
        <v>9</v>
      </c>
      <c r="AC262" s="5"/>
      <c r="AD262" s="6"/>
      <c r="AE262" s="5"/>
      <c r="AF262" s="5"/>
      <c r="AG262" s="5"/>
      <c r="AH262" s="5"/>
      <c r="AI262" s="5"/>
      <c r="AJ262" s="5"/>
      <c r="AK262" s="5"/>
      <c r="AL262" s="5"/>
      <c r="AM262" s="5"/>
      <c r="AN262" s="5"/>
      <c r="AO262" s="5"/>
      <c r="AP262" s="5"/>
      <c r="AQ262" s="5"/>
      <c r="AR262" s="5"/>
      <c r="AS262" s="5"/>
      <c r="AT262" s="5"/>
      <c r="AU262" s="5"/>
      <c r="AV262" s="5"/>
      <c r="AW262" s="5"/>
      <c r="AX262" s="5"/>
      <c r="AY262" s="5"/>
      <c r="AZ262" s="5"/>
      <c r="BA262" s="5"/>
      <c r="BB262" s="5"/>
      <c r="BC262" s="5"/>
      <c r="BD262" s="5"/>
      <c r="BE262" s="5"/>
      <c r="BF262" s="5"/>
    </row>
    <row r="263" spans="1:58" x14ac:dyDescent="0.25">
      <c r="A263" s="5" t="str">
        <f t="shared" si="12"/>
        <v>Impaired loans and Past due (&gt;90 days) loans to total loans201203</v>
      </c>
      <c r="B263" s="116">
        <v>201203</v>
      </c>
      <c r="C263" s="116">
        <v>13</v>
      </c>
      <c r="D263" s="116" t="s">
        <v>19</v>
      </c>
      <c r="E263" s="116">
        <v>8.5892043000000001E-3</v>
      </c>
      <c r="F263" s="116">
        <v>2.51737213E-2</v>
      </c>
      <c r="G263" s="116">
        <v>6.7308488200000002E-2</v>
      </c>
      <c r="H263" s="116">
        <v>9.9099759699999998E-2</v>
      </c>
      <c r="I263" s="116">
        <v>5.92831921E-2</v>
      </c>
      <c r="J263" s="116">
        <v>0.15177095400000001</v>
      </c>
      <c r="K263" s="116">
        <v>0.32613438169999998</v>
      </c>
      <c r="L263" s="117">
        <v>903716356596</v>
      </c>
      <c r="M263" s="117">
        <v>15244057000000</v>
      </c>
      <c r="N263" s="116">
        <v>4.1164235899999999E-2</v>
      </c>
      <c r="O263" s="116">
        <v>8.5946248099999997E-2</v>
      </c>
      <c r="P263" s="116">
        <v>55</v>
      </c>
      <c r="Q263" s="5"/>
      <c r="R263" s="5"/>
      <c r="S263" s="6"/>
      <c r="T263" s="6"/>
      <c r="U263" s="5"/>
      <c r="V263" s="5" t="str">
        <f t="shared" si="11"/>
        <v>Net income to total operating income10</v>
      </c>
      <c r="W263" s="120">
        <v>201412</v>
      </c>
      <c r="X263" s="120">
        <v>33</v>
      </c>
      <c r="Y263" s="120" t="s">
        <v>31</v>
      </c>
      <c r="Z263" s="121">
        <v>7</v>
      </c>
      <c r="AA263" s="120">
        <v>0.1420194971</v>
      </c>
      <c r="AB263" s="120">
        <v>10</v>
      </c>
      <c r="AC263" s="5"/>
      <c r="AD263" s="6"/>
      <c r="AE263" s="5"/>
      <c r="AF263" s="5"/>
      <c r="AG263" s="5"/>
      <c r="AH263" s="5"/>
      <c r="AI263" s="5"/>
      <c r="AJ263" s="5"/>
      <c r="AK263" s="5"/>
      <c r="AL263" s="5"/>
      <c r="AM263" s="5"/>
      <c r="AN263" s="5"/>
      <c r="AO263" s="5"/>
      <c r="AP263" s="5"/>
      <c r="AQ263" s="5"/>
      <c r="AR263" s="5"/>
      <c r="AS263" s="5"/>
      <c r="AT263" s="5"/>
      <c r="AU263" s="5"/>
      <c r="AV263" s="5"/>
      <c r="AW263" s="5"/>
      <c r="AX263" s="5"/>
      <c r="AY263" s="5"/>
      <c r="AZ263" s="5"/>
      <c r="BA263" s="5"/>
      <c r="BB263" s="5"/>
      <c r="BC263" s="5"/>
      <c r="BD263" s="5"/>
      <c r="BE263" s="5"/>
      <c r="BF263" s="5"/>
    </row>
    <row r="264" spans="1:58" x14ac:dyDescent="0.25">
      <c r="A264" s="5" t="str">
        <f t="shared" si="12"/>
        <v>Impaired loans and Past due (&gt;90 days) loans to total loans201206</v>
      </c>
      <c r="B264" s="116">
        <v>201206</v>
      </c>
      <c r="C264" s="116">
        <v>13</v>
      </c>
      <c r="D264" s="116" t="s">
        <v>19</v>
      </c>
      <c r="E264" s="116">
        <v>8.7252205999999999E-3</v>
      </c>
      <c r="F264" s="116">
        <v>2.80125245E-2</v>
      </c>
      <c r="G264" s="116">
        <v>6.2824645799999995E-2</v>
      </c>
      <c r="H264" s="116">
        <v>0.1022796569</v>
      </c>
      <c r="I264" s="116">
        <v>6.0070923300000002E-2</v>
      </c>
      <c r="J264" s="116">
        <v>0.15836362400000001</v>
      </c>
      <c r="K264" s="116">
        <v>0.32767599159999999</v>
      </c>
      <c r="L264" s="117">
        <v>930010547779</v>
      </c>
      <c r="M264" s="117">
        <v>15481875000000</v>
      </c>
      <c r="N264" s="116">
        <v>4.0905972800000003E-2</v>
      </c>
      <c r="O264" s="116">
        <v>8.3556617499999999E-2</v>
      </c>
      <c r="P264" s="116">
        <v>55</v>
      </c>
      <c r="Q264" s="5"/>
      <c r="R264" s="5"/>
      <c r="S264" s="6"/>
      <c r="T264" s="6"/>
      <c r="U264" s="5"/>
      <c r="V264" s="5" t="str">
        <f t="shared" si="11"/>
        <v>Net income to total operating income11</v>
      </c>
      <c r="W264" s="120">
        <v>201412</v>
      </c>
      <c r="X264" s="120">
        <v>33</v>
      </c>
      <c r="Y264" s="120" t="s">
        <v>31</v>
      </c>
      <c r="Z264" s="121" t="s">
        <v>38</v>
      </c>
      <c r="AA264" s="120">
        <v>0.1413436907</v>
      </c>
      <c r="AB264" s="120">
        <v>11</v>
      </c>
      <c r="AC264" s="5"/>
      <c r="AD264" s="6"/>
      <c r="AE264" s="5"/>
      <c r="AF264" s="5"/>
      <c r="AG264" s="5"/>
      <c r="AH264" s="5"/>
      <c r="AI264" s="5"/>
      <c r="AJ264" s="5"/>
      <c r="AK264" s="5"/>
      <c r="AL264" s="5"/>
      <c r="AM264" s="5"/>
      <c r="AN264" s="5"/>
      <c r="AO264" s="5"/>
      <c r="AP264" s="5"/>
      <c r="AQ264" s="5"/>
      <c r="AR264" s="5"/>
      <c r="AS264" s="5"/>
      <c r="AT264" s="5"/>
      <c r="AU264" s="5"/>
      <c r="AV264" s="5"/>
      <c r="AW264" s="5"/>
      <c r="AX264" s="5"/>
      <c r="AY264" s="5"/>
      <c r="AZ264" s="5"/>
      <c r="BA264" s="5"/>
      <c r="BB264" s="5"/>
      <c r="BC264" s="5"/>
      <c r="BD264" s="5"/>
      <c r="BE264" s="5"/>
      <c r="BF264" s="5"/>
    </row>
    <row r="265" spans="1:58" x14ac:dyDescent="0.25">
      <c r="A265" s="5" t="str">
        <f t="shared" si="12"/>
        <v>Impaired loans and Past due (&gt;90 days) loans to total loans201209</v>
      </c>
      <c r="B265" s="116">
        <v>201209</v>
      </c>
      <c r="C265" s="116">
        <v>13</v>
      </c>
      <c r="D265" s="116" t="s">
        <v>19</v>
      </c>
      <c r="E265" s="116">
        <v>9.0254189999999998E-3</v>
      </c>
      <c r="F265" s="116">
        <v>2.8343377900000001E-2</v>
      </c>
      <c r="G265" s="116">
        <v>7.3129646300000004E-2</v>
      </c>
      <c r="H265" s="116">
        <v>0.1104219283</v>
      </c>
      <c r="I265" s="116">
        <v>6.3193750699999995E-2</v>
      </c>
      <c r="J265" s="116">
        <v>0.16342349319999999</v>
      </c>
      <c r="K265" s="116">
        <v>0.34633406760000002</v>
      </c>
      <c r="L265" s="117">
        <v>970473883393</v>
      </c>
      <c r="M265" s="117">
        <v>15357118000000</v>
      </c>
      <c r="N265" s="116">
        <v>3.8906359299999999E-2</v>
      </c>
      <c r="O265" s="116">
        <v>8.69913727E-2</v>
      </c>
      <c r="P265" s="116">
        <v>55</v>
      </c>
      <c r="Q265" s="5"/>
      <c r="R265" s="5"/>
      <c r="S265" s="6"/>
      <c r="T265" s="6"/>
      <c r="U265" s="5"/>
      <c r="V265" s="5" t="str">
        <f t="shared" si="11"/>
        <v>Net income to total operating income12</v>
      </c>
      <c r="W265" s="120">
        <v>201412</v>
      </c>
      <c r="X265" s="120">
        <v>33</v>
      </c>
      <c r="Y265" s="120" t="s">
        <v>31</v>
      </c>
      <c r="Z265" s="121">
        <v>3</v>
      </c>
      <c r="AA265" s="120">
        <v>0.1178385921</v>
      </c>
      <c r="AB265" s="120">
        <v>12</v>
      </c>
      <c r="AC265" s="5"/>
      <c r="AD265" s="6"/>
      <c r="AE265" s="5"/>
      <c r="AF265" s="5"/>
      <c r="AG265" s="5"/>
      <c r="AH265" s="5"/>
      <c r="AI265" s="5"/>
      <c r="AJ265" s="5"/>
      <c r="AK265" s="5"/>
      <c r="AL265" s="5"/>
      <c r="AM265" s="5"/>
      <c r="AN265" s="5"/>
      <c r="AO265" s="5"/>
      <c r="AP265" s="5"/>
      <c r="AQ265" s="5"/>
      <c r="AR265" s="5"/>
      <c r="AS265" s="5"/>
      <c r="AT265" s="5"/>
      <c r="AU265" s="5"/>
      <c r="AV265" s="5"/>
      <c r="AW265" s="5"/>
      <c r="AX265" s="5"/>
      <c r="AY265" s="5"/>
      <c r="AZ265" s="5"/>
      <c r="BA265" s="5"/>
      <c r="BB265" s="5"/>
      <c r="BC265" s="5"/>
      <c r="BD265" s="5"/>
      <c r="BE265" s="5"/>
      <c r="BF265" s="5"/>
    </row>
    <row r="266" spans="1:58" x14ac:dyDescent="0.25">
      <c r="A266" s="5" t="str">
        <f t="shared" si="12"/>
        <v>Impaired loans and Past due (&gt;90 days) loans to total loans201212</v>
      </c>
      <c r="B266" s="116">
        <v>201212</v>
      </c>
      <c r="C266" s="116">
        <v>13</v>
      </c>
      <c r="D266" s="116" t="s">
        <v>19</v>
      </c>
      <c r="E266" s="116">
        <v>8.7119652999999991E-3</v>
      </c>
      <c r="F266" s="116">
        <v>3.1411497500000003E-2</v>
      </c>
      <c r="G266" s="116">
        <v>7.3340122699999996E-2</v>
      </c>
      <c r="H266" s="116">
        <v>0.1131736356</v>
      </c>
      <c r="I266" s="116">
        <v>6.4782882200000003E-2</v>
      </c>
      <c r="J266" s="116">
        <v>0.17254807</v>
      </c>
      <c r="K266" s="116">
        <v>0.36377422609999999</v>
      </c>
      <c r="L266" s="117">
        <v>957867992912</v>
      </c>
      <c r="M266" s="117">
        <v>14785819000000</v>
      </c>
      <c r="N266" s="116">
        <v>3.9500196600000002E-2</v>
      </c>
      <c r="O266" s="116">
        <v>8.9668702899999994E-2</v>
      </c>
      <c r="P266" s="116">
        <v>55</v>
      </c>
      <c r="Q266" s="5"/>
      <c r="R266" s="5"/>
      <c r="S266" s="6"/>
      <c r="T266" s="6"/>
      <c r="U266" s="5"/>
      <c r="V266" s="5" t="str">
        <f t="shared" si="11"/>
        <v>Net income to total operating income13</v>
      </c>
      <c r="W266" s="120">
        <v>201412</v>
      </c>
      <c r="X266" s="120">
        <v>33</v>
      </c>
      <c r="Y266" s="120" t="s">
        <v>31</v>
      </c>
      <c r="Z266" s="121">
        <v>5</v>
      </c>
      <c r="AA266" s="120">
        <v>9.0328481899999993E-2</v>
      </c>
      <c r="AB266" s="120">
        <v>13</v>
      </c>
      <c r="AC266" s="5"/>
      <c r="AD266" s="6"/>
      <c r="AE266" s="5"/>
      <c r="AF266" s="5"/>
      <c r="AG266" s="5"/>
      <c r="AH266" s="5"/>
      <c r="AI266" s="5"/>
      <c r="AJ266" s="5"/>
      <c r="AK266" s="5"/>
      <c r="AL266" s="5"/>
      <c r="AM266" s="5"/>
      <c r="AN266" s="5"/>
      <c r="AO266" s="5"/>
      <c r="AP266" s="5"/>
      <c r="AQ266" s="5"/>
      <c r="AR266" s="5"/>
      <c r="AS266" s="5"/>
      <c r="AT266" s="5"/>
      <c r="AU266" s="5"/>
      <c r="AV266" s="5"/>
      <c r="AW266" s="5"/>
      <c r="AX266" s="5"/>
      <c r="AY266" s="5"/>
      <c r="AZ266" s="5"/>
      <c r="BA266" s="5"/>
      <c r="BB266" s="5"/>
      <c r="BC266" s="5"/>
      <c r="BD266" s="5"/>
      <c r="BE266" s="5"/>
      <c r="BF266" s="5"/>
    </row>
    <row r="267" spans="1:58" x14ac:dyDescent="0.25">
      <c r="A267" s="5" t="str">
        <f t="shared" si="12"/>
        <v>Impaired loans and Past due (&gt;90 days) loans to total loans201303</v>
      </c>
      <c r="B267" s="116">
        <v>201303</v>
      </c>
      <c r="C267" s="116">
        <v>13</v>
      </c>
      <c r="D267" s="116" t="s">
        <v>19</v>
      </c>
      <c r="E267" s="116">
        <v>8.4647433000000008E-3</v>
      </c>
      <c r="F267" s="116">
        <v>2.9515644000000001E-2</v>
      </c>
      <c r="G267" s="116">
        <v>6.6557110500000002E-2</v>
      </c>
      <c r="H267" s="116">
        <v>0.1135270553</v>
      </c>
      <c r="I267" s="116">
        <v>6.46771347E-2</v>
      </c>
      <c r="J267" s="116">
        <v>0.17622739060000001</v>
      </c>
      <c r="K267" s="116">
        <v>0.38663851360000001</v>
      </c>
      <c r="L267" s="117">
        <v>971348758321</v>
      </c>
      <c r="M267" s="117">
        <v>15018426000000</v>
      </c>
      <c r="N267" s="116">
        <v>3.9153658899999999E-2</v>
      </c>
      <c r="O267" s="116">
        <v>9.3977954299999999E-2</v>
      </c>
      <c r="P267" s="116">
        <v>54</v>
      </c>
      <c r="Q267" s="5"/>
      <c r="R267" s="5"/>
      <c r="S267" s="6"/>
      <c r="T267" s="6"/>
      <c r="U267" s="5"/>
      <c r="V267" s="5" t="str">
        <f t="shared" si="11"/>
        <v>Net income to total operating income14</v>
      </c>
      <c r="W267" s="120">
        <v>201412</v>
      </c>
      <c r="X267" s="120">
        <v>33</v>
      </c>
      <c r="Y267" s="120" t="s">
        <v>31</v>
      </c>
      <c r="Z267" s="121" t="s">
        <v>17</v>
      </c>
      <c r="AA267" s="120">
        <v>3.5834195899999997E-2</v>
      </c>
      <c r="AB267" s="120">
        <v>14</v>
      </c>
      <c r="AC267" s="5"/>
      <c r="AD267" s="6"/>
      <c r="AE267" s="5"/>
      <c r="AF267" s="5"/>
      <c r="AG267" s="5"/>
      <c r="AH267" s="5"/>
      <c r="AI267" s="5"/>
      <c r="AJ267" s="5"/>
      <c r="AK267" s="5"/>
      <c r="AL267" s="5"/>
      <c r="AM267" s="5"/>
      <c r="AN267" s="5"/>
      <c r="AO267" s="5"/>
      <c r="AP267" s="5"/>
      <c r="AQ267" s="5"/>
      <c r="AR267" s="5"/>
      <c r="AS267" s="5"/>
      <c r="AT267" s="5"/>
      <c r="AU267" s="5"/>
      <c r="AV267" s="5"/>
      <c r="AW267" s="5"/>
      <c r="AX267" s="5"/>
      <c r="AY267" s="5"/>
      <c r="AZ267" s="5"/>
      <c r="BA267" s="5"/>
      <c r="BB267" s="5"/>
      <c r="BC267" s="5"/>
      <c r="BD267" s="5"/>
      <c r="BE267" s="5"/>
      <c r="BF267" s="5"/>
    </row>
    <row r="268" spans="1:58" x14ac:dyDescent="0.25">
      <c r="A268" s="5" t="str">
        <f t="shared" si="12"/>
        <v>Impaired loans and Past due (&gt;90 days) loans to total loans201306</v>
      </c>
      <c r="B268" s="116">
        <v>201306</v>
      </c>
      <c r="C268" s="116">
        <v>13</v>
      </c>
      <c r="D268" s="116" t="s">
        <v>19</v>
      </c>
      <c r="E268" s="116">
        <v>8.8114151000000009E-3</v>
      </c>
      <c r="F268" s="116">
        <v>3.2089627699999998E-2</v>
      </c>
      <c r="G268" s="116">
        <v>6.6852236900000001E-2</v>
      </c>
      <c r="H268" s="116">
        <v>0.1200621759</v>
      </c>
      <c r="I268" s="116">
        <v>6.7493220899999998E-2</v>
      </c>
      <c r="J268" s="116">
        <v>0.1759338224</v>
      </c>
      <c r="K268" s="116">
        <v>0.4081286046</v>
      </c>
      <c r="L268" s="117">
        <v>992297172761</v>
      </c>
      <c r="M268" s="117">
        <v>14702175000000</v>
      </c>
      <c r="N268" s="116">
        <v>3.93776089E-2</v>
      </c>
      <c r="O268" s="116">
        <v>9.6645327200000006E-2</v>
      </c>
      <c r="P268" s="116">
        <v>54</v>
      </c>
      <c r="Q268" s="5"/>
      <c r="R268" s="5"/>
      <c r="S268" s="6"/>
      <c r="T268" s="6"/>
      <c r="U268" s="5"/>
      <c r="V268" s="5" t="str">
        <f t="shared" si="11"/>
        <v>Net income to total operating income15</v>
      </c>
      <c r="W268" s="120">
        <v>201412</v>
      </c>
      <c r="X268" s="120">
        <v>33</v>
      </c>
      <c r="Y268" s="120" t="s">
        <v>31</v>
      </c>
      <c r="Z268" s="121">
        <v>12</v>
      </c>
      <c r="AA268" s="120">
        <v>-9.8806582000000004E-2</v>
      </c>
      <c r="AB268" s="120">
        <v>15</v>
      </c>
      <c r="AC268" s="5"/>
      <c r="AD268" s="6"/>
      <c r="AE268" s="5"/>
      <c r="AF268" s="5"/>
      <c r="AG268" s="5"/>
      <c r="AH268" s="5"/>
      <c r="AI268" s="5"/>
      <c r="AJ268" s="5"/>
      <c r="AK268" s="5"/>
      <c r="AL268" s="5"/>
      <c r="AM268" s="5"/>
      <c r="AN268" s="5"/>
      <c r="AO268" s="5"/>
      <c r="AP268" s="5"/>
      <c r="AQ268" s="5"/>
      <c r="AR268" s="5"/>
      <c r="AS268" s="5"/>
      <c r="AT268" s="5"/>
      <c r="AU268" s="5"/>
      <c r="AV268" s="5"/>
      <c r="AW268" s="5"/>
      <c r="AX268" s="5"/>
      <c r="AY268" s="5"/>
      <c r="AZ268" s="5"/>
      <c r="BA268" s="5"/>
      <c r="BB268" s="5"/>
      <c r="BC268" s="5"/>
      <c r="BD268" s="5"/>
      <c r="BE268" s="5"/>
      <c r="BF268" s="5"/>
    </row>
    <row r="269" spans="1:58" x14ac:dyDescent="0.25">
      <c r="A269" s="5" t="str">
        <f t="shared" si="12"/>
        <v>Impaired loans and Past due (&gt;90 days) loans to total loans201309</v>
      </c>
      <c r="B269" s="116">
        <v>201309</v>
      </c>
      <c r="C269" s="116">
        <v>13</v>
      </c>
      <c r="D269" s="116" t="s">
        <v>19</v>
      </c>
      <c r="E269" s="116">
        <v>1.01339915E-2</v>
      </c>
      <c r="F269" s="116">
        <v>2.8946397400000001E-2</v>
      </c>
      <c r="G269" s="116">
        <v>6.5209136099999995E-2</v>
      </c>
      <c r="H269" s="116">
        <v>0.1186255849</v>
      </c>
      <c r="I269" s="116">
        <v>6.6271010500000005E-2</v>
      </c>
      <c r="J269" s="116">
        <v>0.15658738450000001</v>
      </c>
      <c r="K269" s="116">
        <v>0.42918335260000001</v>
      </c>
      <c r="L269" s="117">
        <v>968799042371</v>
      </c>
      <c r="M269" s="117">
        <v>14618746000000</v>
      </c>
      <c r="N269" s="116">
        <v>3.8667745199999999E-2</v>
      </c>
      <c r="O269" s="116">
        <v>9.0403019000000001E-2</v>
      </c>
      <c r="P269" s="116">
        <v>54</v>
      </c>
      <c r="Q269" s="5"/>
      <c r="R269" s="5"/>
      <c r="S269" s="6"/>
      <c r="T269" s="6"/>
      <c r="U269" s="5"/>
      <c r="V269" s="5" t="str">
        <f t="shared" si="11"/>
        <v>Net income to total operating income16</v>
      </c>
      <c r="W269" s="120">
        <v>201412</v>
      </c>
      <c r="X269" s="120">
        <v>33</v>
      </c>
      <c r="Y269" s="120" t="s">
        <v>31</v>
      </c>
      <c r="Z269" s="121">
        <v>9</v>
      </c>
      <c r="AA269" s="120">
        <v>-0.15111935500000001</v>
      </c>
      <c r="AB269" s="120">
        <v>16</v>
      </c>
      <c r="AC269" s="5"/>
      <c r="AD269" s="6"/>
      <c r="AE269" s="5"/>
      <c r="AF269" s="5"/>
      <c r="AG269" s="5"/>
      <c r="AH269" s="5"/>
      <c r="AI269" s="5"/>
      <c r="AJ269" s="5"/>
      <c r="AK269" s="5"/>
      <c r="AL269" s="5"/>
      <c r="AM269" s="5"/>
      <c r="AN269" s="5"/>
      <c r="AO269" s="5"/>
      <c r="AP269" s="5"/>
      <c r="AQ269" s="5"/>
      <c r="AR269" s="5"/>
      <c r="AS269" s="5"/>
      <c r="AT269" s="5"/>
      <c r="AU269" s="5"/>
      <c r="AV269" s="5"/>
      <c r="AW269" s="5"/>
      <c r="AX269" s="5"/>
      <c r="AY269" s="5"/>
      <c r="AZ269" s="5"/>
      <c r="BA269" s="5"/>
      <c r="BB269" s="5"/>
      <c r="BC269" s="5"/>
      <c r="BD269" s="5"/>
      <c r="BE269" s="5"/>
      <c r="BF269" s="5"/>
    </row>
    <row r="270" spans="1:58" x14ac:dyDescent="0.25">
      <c r="A270" s="5" t="str">
        <f t="shared" si="12"/>
        <v>Impaired loans and Past due (&gt;90 days) loans to total loans201312</v>
      </c>
      <c r="B270" s="116">
        <v>201312</v>
      </c>
      <c r="C270" s="116">
        <v>13</v>
      </c>
      <c r="D270" s="116" t="s">
        <v>19</v>
      </c>
      <c r="E270" s="116">
        <v>1.05319605E-2</v>
      </c>
      <c r="F270" s="116">
        <v>2.98974818E-2</v>
      </c>
      <c r="G270" s="116">
        <v>6.4772060100000001E-2</v>
      </c>
      <c r="H270" s="116">
        <v>0.1207894021</v>
      </c>
      <c r="I270" s="116">
        <v>6.8080058099999993E-2</v>
      </c>
      <c r="J270" s="116">
        <v>0.16182571209999999</v>
      </c>
      <c r="K270" s="116">
        <v>0.4312780141</v>
      </c>
      <c r="L270" s="117">
        <v>967694929995</v>
      </c>
      <c r="M270" s="117">
        <v>14214073000000</v>
      </c>
      <c r="N270" s="116">
        <v>3.8539532500000001E-2</v>
      </c>
      <c r="O270" s="116">
        <v>9.7393338499999996E-2</v>
      </c>
      <c r="P270" s="116">
        <v>54</v>
      </c>
      <c r="Q270" s="5"/>
      <c r="R270" s="5"/>
      <c r="S270" s="6"/>
      <c r="T270" s="6"/>
      <c r="U270" s="5"/>
      <c r="V270" s="5" t="str">
        <f t="shared" si="11"/>
        <v>Net income to total operating income17</v>
      </c>
      <c r="W270" s="120">
        <v>201412</v>
      </c>
      <c r="X270" s="120">
        <v>33</v>
      </c>
      <c r="Y270" s="120" t="s">
        <v>31</v>
      </c>
      <c r="Z270" s="121">
        <v>11</v>
      </c>
      <c r="AA270" s="120">
        <v>-0.21061825300000001</v>
      </c>
      <c r="AB270" s="120">
        <v>17</v>
      </c>
      <c r="AC270" s="5"/>
      <c r="AD270" s="6"/>
      <c r="AE270" s="5"/>
      <c r="AF270" s="5"/>
      <c r="AG270" s="5"/>
      <c r="AH270" s="5"/>
      <c r="AI270" s="5"/>
      <c r="AJ270" s="5"/>
      <c r="AK270" s="5"/>
      <c r="AL270" s="5"/>
      <c r="AM270" s="5"/>
      <c r="AN270" s="5"/>
      <c r="AO270" s="5"/>
      <c r="AP270" s="5"/>
      <c r="AQ270" s="5"/>
      <c r="AR270" s="5"/>
      <c r="AS270" s="5"/>
      <c r="AT270" s="5"/>
      <c r="AU270" s="5"/>
      <c r="AV270" s="5"/>
      <c r="AW270" s="5"/>
      <c r="AX270" s="5"/>
      <c r="AY270" s="5"/>
      <c r="AZ270" s="5"/>
      <c r="BA270" s="5"/>
      <c r="BB270" s="5"/>
      <c r="BC270" s="5"/>
      <c r="BD270" s="5"/>
      <c r="BE270" s="5"/>
      <c r="BF270" s="5"/>
    </row>
    <row r="271" spans="1:58" x14ac:dyDescent="0.25">
      <c r="A271" s="5" t="str">
        <f t="shared" si="12"/>
        <v>Impaired loans and Past due (&gt;90 days) loans to total loans201403</v>
      </c>
      <c r="B271" s="116">
        <v>201403</v>
      </c>
      <c r="C271" s="116">
        <v>13</v>
      </c>
      <c r="D271" s="116" t="s">
        <v>19</v>
      </c>
      <c r="E271" s="116">
        <v>1.0296692E-2</v>
      </c>
      <c r="F271" s="116">
        <v>3.0107383000000001E-2</v>
      </c>
      <c r="G271" s="116">
        <v>6.0595361700000003E-2</v>
      </c>
      <c r="H271" s="116">
        <v>0.12199781849999999</v>
      </c>
      <c r="I271" s="116">
        <v>6.7881329000000004E-2</v>
      </c>
      <c r="J271" s="116">
        <v>0.1635768893</v>
      </c>
      <c r="K271" s="116">
        <v>0.45022417720000002</v>
      </c>
      <c r="L271" s="117">
        <v>961782267235</v>
      </c>
      <c r="M271" s="117">
        <v>14168583000000</v>
      </c>
      <c r="N271" s="116">
        <v>3.8001345200000002E-2</v>
      </c>
      <c r="O271" s="116">
        <v>9.1515795900000002E-2</v>
      </c>
      <c r="P271" s="116">
        <v>54</v>
      </c>
      <c r="Q271" s="5"/>
      <c r="R271" s="5"/>
      <c r="S271" s="6"/>
      <c r="T271" s="6"/>
      <c r="U271" s="5"/>
      <c r="V271" s="5" t="str">
        <f t="shared" si="11"/>
        <v>Net income to total operating income18</v>
      </c>
      <c r="W271" s="120">
        <v>201412</v>
      </c>
      <c r="X271" s="120">
        <v>33</v>
      </c>
      <c r="Y271" s="120" t="s">
        <v>31</v>
      </c>
      <c r="Z271" s="121" t="s">
        <v>29</v>
      </c>
      <c r="AA271" s="120">
        <v>-0.24797793700000001</v>
      </c>
      <c r="AB271" s="120">
        <v>18</v>
      </c>
      <c r="AC271" s="5"/>
      <c r="AD271" s="6"/>
      <c r="AE271" s="5"/>
      <c r="AF271" s="5"/>
      <c r="AG271" s="5"/>
      <c r="AH271" s="5"/>
      <c r="AI271" s="5"/>
      <c r="AJ271" s="5"/>
      <c r="AK271" s="5"/>
      <c r="AL271" s="5"/>
      <c r="AM271" s="5"/>
      <c r="AN271" s="5"/>
      <c r="AO271" s="5"/>
      <c r="AP271" s="5"/>
      <c r="AQ271" s="5"/>
      <c r="AR271" s="5"/>
      <c r="AS271" s="5"/>
      <c r="AT271" s="5"/>
      <c r="AU271" s="5"/>
      <c r="AV271" s="5"/>
      <c r="AW271" s="5"/>
      <c r="AX271" s="5"/>
      <c r="AY271" s="5"/>
      <c r="AZ271" s="5"/>
      <c r="BA271" s="5"/>
      <c r="BB271" s="5"/>
      <c r="BC271" s="5"/>
      <c r="BD271" s="5"/>
      <c r="BE271" s="5"/>
      <c r="BF271" s="5"/>
    </row>
    <row r="272" spans="1:58" x14ac:dyDescent="0.25">
      <c r="A272" s="5" t="str">
        <f t="shared" si="12"/>
        <v>Impaired loans and Past due (&gt;90 days) loans to total loans201406</v>
      </c>
      <c r="B272" s="116">
        <v>201406</v>
      </c>
      <c r="C272" s="116">
        <v>13</v>
      </c>
      <c r="D272" s="116" t="s">
        <v>19</v>
      </c>
      <c r="E272" s="116">
        <v>1.1322541199999999E-2</v>
      </c>
      <c r="F272" s="116">
        <v>2.9332655700000002E-2</v>
      </c>
      <c r="G272" s="116">
        <v>6.2453606199999998E-2</v>
      </c>
      <c r="H272" s="116">
        <v>0.1229074015</v>
      </c>
      <c r="I272" s="116">
        <v>6.6133949499999997E-2</v>
      </c>
      <c r="J272" s="116">
        <v>0.17114076559999999</v>
      </c>
      <c r="K272" s="116">
        <v>0.4517580034</v>
      </c>
      <c r="L272" s="117">
        <v>962783055923</v>
      </c>
      <c r="M272" s="117">
        <v>14558076000000</v>
      </c>
      <c r="N272" s="116">
        <v>3.96947681E-2</v>
      </c>
      <c r="O272" s="116">
        <v>9.2455723399999995E-2</v>
      </c>
      <c r="P272" s="116">
        <v>54</v>
      </c>
      <c r="Q272" s="5"/>
      <c r="R272" s="5"/>
      <c r="S272" s="6"/>
      <c r="T272" s="6"/>
      <c r="U272" s="5"/>
      <c r="V272" s="5" t="str">
        <f t="shared" si="11"/>
        <v>Net income to total operating income19</v>
      </c>
      <c r="W272" s="120">
        <v>201412</v>
      </c>
      <c r="X272" s="120">
        <v>33</v>
      </c>
      <c r="Y272" s="120" t="s">
        <v>31</v>
      </c>
      <c r="Z272" s="121">
        <v>13</v>
      </c>
      <c r="AA272" s="120">
        <v>-0.273513691</v>
      </c>
      <c r="AB272" s="120">
        <v>19</v>
      </c>
      <c r="AC272" s="5"/>
      <c r="AD272" s="6"/>
      <c r="AE272" s="5"/>
      <c r="AF272" s="5"/>
      <c r="AG272" s="5"/>
      <c r="AH272" s="5"/>
      <c r="AI272" s="5"/>
      <c r="AJ272" s="5"/>
      <c r="AK272" s="5"/>
      <c r="AL272" s="5"/>
      <c r="AM272" s="5"/>
      <c r="AN272" s="5"/>
      <c r="AO272" s="5"/>
      <c r="AP272" s="5"/>
      <c r="AQ272" s="5"/>
      <c r="AR272" s="5"/>
      <c r="AS272" s="5"/>
      <c r="AT272" s="5"/>
      <c r="AU272" s="5"/>
      <c r="AV272" s="5"/>
      <c r="AW272" s="5"/>
      <c r="AX272" s="5"/>
      <c r="AY272" s="5"/>
      <c r="AZ272" s="5"/>
      <c r="BA272" s="5"/>
      <c r="BB272" s="5"/>
      <c r="BC272" s="5"/>
      <c r="BD272" s="5"/>
      <c r="BE272" s="5"/>
      <c r="BF272" s="5"/>
    </row>
    <row r="273" spans="1:58" x14ac:dyDescent="0.25">
      <c r="A273" s="5" t="str">
        <f t="shared" si="12"/>
        <v>Impaired loans and Past due (&gt;90 days) loans to total loans201409</v>
      </c>
      <c r="B273" s="116">
        <v>201409</v>
      </c>
      <c r="C273" s="116">
        <v>13</v>
      </c>
      <c r="D273" s="116" t="s">
        <v>19</v>
      </c>
      <c r="E273" s="116">
        <v>1.0918915899999999E-2</v>
      </c>
      <c r="F273" s="116">
        <v>2.82405295E-2</v>
      </c>
      <c r="G273" s="116">
        <v>6.3020300299999998E-2</v>
      </c>
      <c r="H273" s="116">
        <v>0.12637445959999999</v>
      </c>
      <c r="I273" s="116">
        <v>6.7143087099999998E-2</v>
      </c>
      <c r="J273" s="116">
        <v>0.17242969829999999</v>
      </c>
      <c r="K273" s="116">
        <v>0.4606280109</v>
      </c>
      <c r="L273" s="117">
        <v>1003083700000</v>
      </c>
      <c r="M273" s="117">
        <v>14939493000000</v>
      </c>
      <c r="N273" s="116">
        <v>3.6972240099999998E-2</v>
      </c>
      <c r="O273" s="116">
        <v>8.9086372600000005E-2</v>
      </c>
      <c r="P273" s="116">
        <v>55</v>
      </c>
      <c r="Q273" s="5"/>
      <c r="R273" s="5"/>
      <c r="S273" s="6"/>
      <c r="T273" s="6"/>
      <c r="U273" s="5"/>
      <c r="V273" s="5" t="str">
        <f t="shared" si="11"/>
        <v>Net income to total operating income20</v>
      </c>
      <c r="W273" s="120">
        <v>201412</v>
      </c>
      <c r="X273" s="120">
        <v>33</v>
      </c>
      <c r="Y273" s="120" t="s">
        <v>31</v>
      </c>
      <c r="Z273" s="121" t="s">
        <v>32</v>
      </c>
      <c r="AA273" s="120">
        <v>-0.40241216099999999</v>
      </c>
      <c r="AB273" s="120">
        <v>20</v>
      </c>
      <c r="AC273" s="5"/>
      <c r="AD273" s="6"/>
      <c r="AE273" s="5"/>
      <c r="AF273" s="5"/>
      <c r="AG273" s="5"/>
      <c r="AH273" s="5"/>
      <c r="AI273" s="5"/>
      <c r="AJ273" s="5"/>
      <c r="AK273" s="5"/>
      <c r="AL273" s="5"/>
      <c r="AM273" s="5"/>
      <c r="AN273" s="5"/>
      <c r="AO273" s="5"/>
      <c r="AP273" s="5"/>
      <c r="AQ273" s="5"/>
      <c r="AR273" s="5"/>
      <c r="AS273" s="5"/>
      <c r="AT273" s="5"/>
      <c r="AU273" s="5"/>
      <c r="AV273" s="5"/>
      <c r="AW273" s="5"/>
      <c r="AX273" s="5"/>
      <c r="AY273" s="5"/>
      <c r="AZ273" s="5"/>
      <c r="BA273" s="5"/>
      <c r="BB273" s="5"/>
      <c r="BC273" s="5"/>
      <c r="BD273" s="5"/>
      <c r="BE273" s="5"/>
      <c r="BF273" s="5"/>
    </row>
    <row r="274" spans="1:58" x14ac:dyDescent="0.25">
      <c r="A274" s="5" t="str">
        <f t="shared" si="12"/>
        <v>Impaired loans and Past due (&gt;90 days) loans to total loans201412</v>
      </c>
      <c r="B274" s="116">
        <v>201412</v>
      </c>
      <c r="C274" s="116">
        <v>13</v>
      </c>
      <c r="D274" s="116" t="s">
        <v>19</v>
      </c>
      <c r="E274" s="116">
        <v>1.07422635E-2</v>
      </c>
      <c r="F274" s="116">
        <v>2.7039206400000002E-2</v>
      </c>
      <c r="G274" s="116">
        <v>5.7573217699999998E-2</v>
      </c>
      <c r="H274" s="116">
        <v>0.1191057407</v>
      </c>
      <c r="I274" s="116">
        <v>6.5931376200000003E-2</v>
      </c>
      <c r="J274" s="116">
        <v>0.17081460500000001</v>
      </c>
      <c r="K274" s="116">
        <v>0.43150594209999998</v>
      </c>
      <c r="L274" s="117">
        <v>961662424453</v>
      </c>
      <c r="M274" s="117">
        <v>14585808000000</v>
      </c>
      <c r="N274" s="116">
        <v>3.9846922399999998E-2</v>
      </c>
      <c r="O274" s="116">
        <v>8.7063950099999995E-2</v>
      </c>
      <c r="P274" s="116">
        <v>55</v>
      </c>
      <c r="Q274" s="5"/>
      <c r="R274" s="5"/>
      <c r="S274" s="6"/>
      <c r="T274" s="6"/>
      <c r="U274" s="5"/>
      <c r="V274" s="5" t="str">
        <f t="shared" si="11"/>
        <v>Net income to total operating income99</v>
      </c>
      <c r="W274" s="120">
        <v>201412</v>
      </c>
      <c r="X274" s="120">
        <v>33</v>
      </c>
      <c r="Y274" s="120" t="s">
        <v>31</v>
      </c>
      <c r="Z274" s="121" t="s">
        <v>40</v>
      </c>
      <c r="AA274" s="120">
        <v>0.1179896532</v>
      </c>
      <c r="AB274" s="120">
        <v>99</v>
      </c>
      <c r="AC274" s="5"/>
      <c r="AD274" s="6"/>
      <c r="AE274" s="5"/>
      <c r="AF274" s="5"/>
      <c r="AG274" s="5"/>
      <c r="AH274" s="5"/>
      <c r="AI274" s="5"/>
      <c r="AJ274" s="5"/>
      <c r="AK274" s="5"/>
      <c r="AL274" s="5"/>
      <c r="AM274" s="5"/>
      <c r="AN274" s="5"/>
      <c r="AO274" s="5"/>
      <c r="AP274" s="5"/>
      <c r="AQ274" s="5"/>
      <c r="AR274" s="5"/>
      <c r="AS274" s="5"/>
      <c r="AT274" s="5"/>
      <c r="AU274" s="5"/>
      <c r="AV274" s="5"/>
      <c r="AW274" s="5"/>
      <c r="AX274" s="5"/>
      <c r="AY274" s="5"/>
      <c r="AZ274" s="5"/>
      <c r="BA274" s="5"/>
      <c r="BB274" s="5"/>
      <c r="BC274" s="5"/>
      <c r="BD274" s="5"/>
      <c r="BE274" s="5"/>
      <c r="BF274" s="5"/>
    </row>
    <row r="275" spans="1:58" x14ac:dyDescent="0.25">
      <c r="A275" s="5" t="str">
        <f t="shared" si="12"/>
        <v>Coverage ratio (specific allowances for loans to total gross impaired loans)200912</v>
      </c>
      <c r="B275" s="116">
        <v>200912</v>
      </c>
      <c r="C275" s="116">
        <v>14</v>
      </c>
      <c r="D275" s="116" t="s">
        <v>20</v>
      </c>
      <c r="E275" s="116">
        <v>0.1773974498</v>
      </c>
      <c r="F275" s="116">
        <v>0.34544287299999998</v>
      </c>
      <c r="G275" s="116">
        <v>0.40980581230000002</v>
      </c>
      <c r="H275" s="116">
        <v>0.43960474490000001</v>
      </c>
      <c r="I275" s="116">
        <v>0.41626501589999998</v>
      </c>
      <c r="J275" s="116">
        <v>0.50652661070000005</v>
      </c>
      <c r="K275" s="116">
        <v>0.72875816989999997</v>
      </c>
      <c r="L275" s="117">
        <v>259969651266</v>
      </c>
      <c r="M275" s="117">
        <v>624529185304</v>
      </c>
      <c r="N275" s="116">
        <v>0.4510593792</v>
      </c>
      <c r="O275" s="116">
        <v>0.40664971919999998</v>
      </c>
      <c r="P275" s="116">
        <v>45</v>
      </c>
      <c r="Q275" s="5"/>
      <c r="R275" s="5"/>
      <c r="S275" s="6"/>
      <c r="T275" s="6"/>
      <c r="U275" s="5"/>
      <c r="V275" s="5" t="str">
        <f t="shared" si="11"/>
        <v>Loan-to-deposit ratio1</v>
      </c>
      <c r="W275" s="120">
        <v>201412</v>
      </c>
      <c r="X275" s="120">
        <v>34</v>
      </c>
      <c r="Y275" s="120" t="s">
        <v>33</v>
      </c>
      <c r="Z275" s="121">
        <v>5</v>
      </c>
      <c r="AA275" s="120">
        <v>1.7311079542000001</v>
      </c>
      <c r="AB275" s="120">
        <v>1</v>
      </c>
      <c r="AC275" s="5"/>
      <c r="AD275" s="6"/>
      <c r="AE275" s="5"/>
      <c r="AF275" s="5"/>
      <c r="AG275" s="5"/>
      <c r="AH275" s="5"/>
      <c r="AI275" s="5"/>
      <c r="AJ275" s="5"/>
      <c r="AK275" s="5"/>
      <c r="AL275" s="5"/>
      <c r="AM275" s="5"/>
      <c r="AN275" s="5"/>
      <c r="AO275" s="5"/>
      <c r="AP275" s="5"/>
      <c r="AQ275" s="5"/>
      <c r="AR275" s="5"/>
      <c r="AS275" s="5"/>
      <c r="AT275" s="5"/>
      <c r="AU275" s="5"/>
      <c r="AV275" s="5"/>
      <c r="AW275" s="5"/>
      <c r="AX275" s="5"/>
      <c r="AY275" s="5"/>
      <c r="AZ275" s="5"/>
      <c r="BA275" s="5"/>
      <c r="BB275" s="5"/>
      <c r="BC275" s="5"/>
      <c r="BD275" s="5"/>
      <c r="BE275" s="5"/>
      <c r="BF275" s="5"/>
    </row>
    <row r="276" spans="1:58" x14ac:dyDescent="0.25">
      <c r="A276" s="5" t="str">
        <f t="shared" si="12"/>
        <v>Coverage ratio (specific allowances for loans to total gross impaired loans)201003</v>
      </c>
      <c r="B276" s="116">
        <v>201003</v>
      </c>
      <c r="C276" s="116">
        <v>14</v>
      </c>
      <c r="D276" s="116" t="s">
        <v>20</v>
      </c>
      <c r="E276" s="116">
        <v>0.19308766939999999</v>
      </c>
      <c r="F276" s="116">
        <v>0.34773457740000002</v>
      </c>
      <c r="G276" s="116">
        <v>0.4147919605</v>
      </c>
      <c r="H276" s="116">
        <v>0.44210624479999999</v>
      </c>
      <c r="I276" s="116">
        <v>0.41686379550000002</v>
      </c>
      <c r="J276" s="116">
        <v>0.50096956560000006</v>
      </c>
      <c r="K276" s="116">
        <v>0.85367333909999998</v>
      </c>
      <c r="L276" s="117">
        <v>266481680938</v>
      </c>
      <c r="M276" s="117">
        <v>639253597510</v>
      </c>
      <c r="N276" s="116">
        <v>0.45179934090000001</v>
      </c>
      <c r="O276" s="116">
        <v>0.39954646110000003</v>
      </c>
      <c r="P276" s="116">
        <v>45</v>
      </c>
      <c r="Q276" s="5"/>
      <c r="R276" s="5"/>
      <c r="S276" s="6"/>
      <c r="T276" s="6"/>
      <c r="U276" s="5"/>
      <c r="V276" s="5" t="str">
        <f t="shared" si="11"/>
        <v>Loan-to-deposit ratio2</v>
      </c>
      <c r="W276" s="120">
        <v>201412</v>
      </c>
      <c r="X276" s="120">
        <v>34</v>
      </c>
      <c r="Y276" s="120" t="s">
        <v>33</v>
      </c>
      <c r="Z276" s="121">
        <v>8</v>
      </c>
      <c r="AA276" s="120">
        <v>1.6449907394000001</v>
      </c>
      <c r="AB276" s="120">
        <v>2</v>
      </c>
      <c r="AC276" s="5"/>
      <c r="AD276" s="6"/>
      <c r="AE276" s="5"/>
      <c r="AF276" s="5"/>
      <c r="AG276" s="5"/>
      <c r="AH276" s="5"/>
      <c r="AI276" s="5"/>
      <c r="AJ276" s="5"/>
      <c r="AK276" s="5"/>
      <c r="AL276" s="5"/>
      <c r="AM276" s="5"/>
      <c r="AN276" s="5"/>
      <c r="AO276" s="5"/>
      <c r="AP276" s="5"/>
      <c r="AQ276" s="5"/>
      <c r="AR276" s="5"/>
      <c r="AS276" s="5"/>
      <c r="AT276" s="5"/>
      <c r="AU276" s="5"/>
      <c r="AV276" s="5"/>
      <c r="AW276" s="5"/>
      <c r="AX276" s="5"/>
      <c r="AY276" s="5"/>
      <c r="AZ276" s="5"/>
      <c r="BA276" s="5"/>
      <c r="BB276" s="5"/>
      <c r="BC276" s="5"/>
      <c r="BD276" s="5"/>
      <c r="BE276" s="5"/>
      <c r="BF276" s="5"/>
    </row>
    <row r="277" spans="1:58" x14ac:dyDescent="0.25">
      <c r="A277" s="5" t="str">
        <f t="shared" si="12"/>
        <v>Coverage ratio (specific allowances for loans to total gross impaired loans)201006</v>
      </c>
      <c r="B277" s="116">
        <v>201006</v>
      </c>
      <c r="C277" s="116">
        <v>14</v>
      </c>
      <c r="D277" s="116" t="s">
        <v>20</v>
      </c>
      <c r="E277" s="116">
        <v>0.19661828810000001</v>
      </c>
      <c r="F277" s="116">
        <v>0.35204009990000001</v>
      </c>
      <c r="G277" s="116">
        <v>0.4149520143</v>
      </c>
      <c r="H277" s="116">
        <v>0.44402460189999998</v>
      </c>
      <c r="I277" s="116">
        <v>0.41644914560000001</v>
      </c>
      <c r="J277" s="116">
        <v>0.4936363446</v>
      </c>
      <c r="K277" s="116">
        <v>1</v>
      </c>
      <c r="L277" s="117">
        <v>281928074512</v>
      </c>
      <c r="M277" s="117">
        <v>676980797055</v>
      </c>
      <c r="N277" s="116">
        <v>0.44748503960000002</v>
      </c>
      <c r="O277" s="116">
        <v>0.39729749349999999</v>
      </c>
      <c r="P277" s="116">
        <v>45</v>
      </c>
      <c r="Q277" s="5"/>
      <c r="R277" s="5"/>
      <c r="S277" s="6"/>
      <c r="T277" s="6"/>
      <c r="U277" s="5"/>
      <c r="V277" s="5" t="str">
        <f t="shared" si="11"/>
        <v>Loan-to-deposit ratio3</v>
      </c>
      <c r="W277" s="120">
        <v>201412</v>
      </c>
      <c r="X277" s="120">
        <v>34</v>
      </c>
      <c r="Y277" s="120" t="s">
        <v>33</v>
      </c>
      <c r="Z277" s="121" t="s">
        <v>34</v>
      </c>
      <c r="AA277" s="120">
        <v>1.6319701222</v>
      </c>
      <c r="AB277" s="120">
        <v>3</v>
      </c>
      <c r="AC277" s="5"/>
      <c r="AD277" s="6"/>
      <c r="AE277" s="5"/>
      <c r="AF277" s="5"/>
      <c r="AG277" s="5"/>
      <c r="AH277" s="5"/>
      <c r="AI277" s="5"/>
      <c r="AJ277" s="5"/>
      <c r="AK277" s="5"/>
      <c r="AL277" s="5"/>
      <c r="AM277" s="5"/>
      <c r="AN277" s="5"/>
      <c r="AO277" s="5"/>
      <c r="AP277" s="5"/>
      <c r="AQ277" s="5"/>
      <c r="AR277" s="5"/>
      <c r="AS277" s="5"/>
      <c r="AT277" s="5"/>
      <c r="AU277" s="5"/>
      <c r="AV277" s="5"/>
      <c r="AW277" s="5"/>
      <c r="AX277" s="5"/>
      <c r="AY277" s="5"/>
      <c r="AZ277" s="5"/>
      <c r="BA277" s="5"/>
      <c r="BB277" s="5"/>
      <c r="BC277" s="5"/>
      <c r="BD277" s="5"/>
      <c r="BE277" s="5"/>
      <c r="BF277" s="5"/>
    </row>
    <row r="278" spans="1:58" x14ac:dyDescent="0.25">
      <c r="A278" s="5" t="str">
        <f t="shared" si="12"/>
        <v>Coverage ratio (specific allowances for loans to total gross impaired loans)201009</v>
      </c>
      <c r="B278" s="116">
        <v>201009</v>
      </c>
      <c r="C278" s="116">
        <v>14</v>
      </c>
      <c r="D278" s="116" t="s">
        <v>20</v>
      </c>
      <c r="E278" s="116">
        <v>0.2062141555</v>
      </c>
      <c r="F278" s="116">
        <v>0.34613241750000001</v>
      </c>
      <c r="G278" s="116">
        <v>0.42350492480000002</v>
      </c>
      <c r="H278" s="116">
        <v>0.44220448420000003</v>
      </c>
      <c r="I278" s="116">
        <v>0.42527621650000003</v>
      </c>
      <c r="J278" s="116">
        <v>0.51521985029999995</v>
      </c>
      <c r="K278" s="116">
        <v>0.83848480520000002</v>
      </c>
      <c r="L278" s="117">
        <v>304134953353</v>
      </c>
      <c r="M278" s="117">
        <v>715146865846</v>
      </c>
      <c r="N278" s="116">
        <v>0.45265829990000001</v>
      </c>
      <c r="O278" s="116">
        <v>0.40070567829999998</v>
      </c>
      <c r="P278" s="116">
        <v>46</v>
      </c>
      <c r="Q278" s="5"/>
      <c r="R278" s="5"/>
      <c r="S278" s="6"/>
      <c r="T278" s="6"/>
      <c r="U278" s="5"/>
      <c r="V278" s="5" t="str">
        <f t="shared" si="11"/>
        <v>Loan-to-deposit ratio4</v>
      </c>
      <c r="W278" s="120">
        <v>201412</v>
      </c>
      <c r="X278" s="120">
        <v>34</v>
      </c>
      <c r="Y278" s="120" t="s">
        <v>33</v>
      </c>
      <c r="Z278" s="121">
        <v>13</v>
      </c>
      <c r="AA278" s="120">
        <v>1.4145268947</v>
      </c>
      <c r="AB278" s="120">
        <v>4</v>
      </c>
      <c r="AC278" s="5"/>
      <c r="AD278" s="6"/>
      <c r="AE278" s="5"/>
      <c r="AF278" s="5"/>
      <c r="AG278" s="5"/>
      <c r="AH278" s="5"/>
      <c r="AI278" s="5"/>
      <c r="AJ278" s="5"/>
      <c r="AK278" s="5"/>
      <c r="AL278" s="5"/>
      <c r="AM278" s="5"/>
      <c r="AN278" s="5"/>
      <c r="AO278" s="5"/>
      <c r="AP278" s="5"/>
      <c r="AQ278" s="5"/>
      <c r="AR278" s="5"/>
      <c r="AS278" s="5"/>
      <c r="AT278" s="5"/>
      <c r="AU278" s="5"/>
      <c r="AV278" s="5"/>
      <c r="AW278" s="5"/>
      <c r="AX278" s="5"/>
      <c r="AY278" s="5"/>
      <c r="AZ278" s="5"/>
      <c r="BA278" s="5"/>
      <c r="BB278" s="5"/>
      <c r="BC278" s="5"/>
      <c r="BD278" s="5"/>
      <c r="BE278" s="5"/>
      <c r="BF278" s="5"/>
    </row>
    <row r="279" spans="1:58" x14ac:dyDescent="0.25">
      <c r="A279" s="5" t="str">
        <f t="shared" si="12"/>
        <v>Coverage ratio (specific allowances for loans to total gross impaired loans)201012</v>
      </c>
      <c r="B279" s="116">
        <v>201012</v>
      </c>
      <c r="C279" s="116">
        <v>14</v>
      </c>
      <c r="D279" s="116" t="s">
        <v>20</v>
      </c>
      <c r="E279" s="116">
        <v>0.2212896959</v>
      </c>
      <c r="F279" s="116">
        <v>0.34529166280000001</v>
      </c>
      <c r="G279" s="116">
        <v>0.4250333094</v>
      </c>
      <c r="H279" s="116">
        <v>0.43868988510000001</v>
      </c>
      <c r="I279" s="116">
        <v>0.4138004133</v>
      </c>
      <c r="J279" s="116">
        <v>0.51886361709999995</v>
      </c>
      <c r="K279" s="116">
        <v>0.70305676859999999</v>
      </c>
      <c r="L279" s="117">
        <v>291412387344</v>
      </c>
      <c r="M279" s="117">
        <v>704234162160</v>
      </c>
      <c r="N279" s="116">
        <v>0.442660524</v>
      </c>
      <c r="O279" s="116">
        <v>0.40706273320000003</v>
      </c>
      <c r="P279" s="116">
        <v>46</v>
      </c>
      <c r="Q279" s="5"/>
      <c r="R279" s="5"/>
      <c r="S279" s="6"/>
      <c r="T279" s="6"/>
      <c r="U279" s="5"/>
      <c r="V279" s="5" t="str">
        <f t="shared" si="11"/>
        <v>Loan-to-deposit ratio5</v>
      </c>
      <c r="W279" s="120">
        <v>201412</v>
      </c>
      <c r="X279" s="120">
        <v>34</v>
      </c>
      <c r="Y279" s="120" t="s">
        <v>33</v>
      </c>
      <c r="Z279" s="121">
        <v>4</v>
      </c>
      <c r="AA279" s="120">
        <v>1.3372373258000001</v>
      </c>
      <c r="AB279" s="120">
        <v>5</v>
      </c>
      <c r="AC279" s="5"/>
      <c r="AD279" s="6"/>
      <c r="AE279" s="5"/>
      <c r="AF279" s="5"/>
      <c r="AG279" s="5"/>
      <c r="AH279" s="5"/>
      <c r="AI279" s="5"/>
      <c r="AJ279" s="5"/>
      <c r="AK279" s="5"/>
      <c r="AL279" s="5"/>
      <c r="AM279" s="5"/>
      <c r="AN279" s="5"/>
      <c r="AO279" s="5"/>
      <c r="AP279" s="5"/>
      <c r="AQ279" s="5"/>
      <c r="AR279" s="5"/>
      <c r="AS279" s="5"/>
      <c r="AT279" s="5"/>
      <c r="AU279" s="5"/>
      <c r="AV279" s="5"/>
      <c r="AW279" s="5"/>
      <c r="AX279" s="5"/>
      <c r="AY279" s="5"/>
      <c r="AZ279" s="5"/>
      <c r="BA279" s="5"/>
      <c r="BB279" s="5"/>
      <c r="BC279" s="5"/>
      <c r="BD279" s="5"/>
      <c r="BE279" s="5"/>
      <c r="BF279" s="5"/>
    </row>
    <row r="280" spans="1:58" x14ac:dyDescent="0.25">
      <c r="A280" s="5" t="str">
        <f t="shared" si="12"/>
        <v>Coverage ratio (specific allowances for loans to total gross impaired loans)201103</v>
      </c>
      <c r="B280" s="116">
        <v>201103</v>
      </c>
      <c r="C280" s="116">
        <v>14</v>
      </c>
      <c r="D280" s="116" t="s">
        <v>20</v>
      </c>
      <c r="E280" s="116">
        <v>0.21251009330000001</v>
      </c>
      <c r="F280" s="116">
        <v>0.3456431573</v>
      </c>
      <c r="G280" s="116">
        <v>0.43456300650000002</v>
      </c>
      <c r="H280" s="116">
        <v>0.44227769500000003</v>
      </c>
      <c r="I280" s="116">
        <v>0.42348445600000001</v>
      </c>
      <c r="J280" s="116">
        <v>0.50866979990000005</v>
      </c>
      <c r="K280" s="116">
        <v>0.73186168679999997</v>
      </c>
      <c r="L280" s="117">
        <v>293381051599</v>
      </c>
      <c r="M280" s="117">
        <v>692778796130</v>
      </c>
      <c r="N280" s="116">
        <v>0.4388615877</v>
      </c>
      <c r="O280" s="116">
        <v>0.40866627849999998</v>
      </c>
      <c r="P280" s="116">
        <v>46</v>
      </c>
      <c r="Q280" s="5"/>
      <c r="R280" s="5"/>
      <c r="S280" s="6"/>
      <c r="T280" s="6"/>
      <c r="U280" s="5"/>
      <c r="V280" s="5" t="str">
        <f t="shared" si="11"/>
        <v>Loan-to-deposit ratio6</v>
      </c>
      <c r="W280" s="120">
        <v>201412</v>
      </c>
      <c r="X280" s="120">
        <v>34</v>
      </c>
      <c r="Y280" s="120" t="s">
        <v>33</v>
      </c>
      <c r="Z280" s="121" t="s">
        <v>29</v>
      </c>
      <c r="AA280" s="120">
        <v>1.3066180179</v>
      </c>
      <c r="AB280" s="120">
        <v>6</v>
      </c>
      <c r="AC280" s="5"/>
      <c r="AD280" s="6"/>
      <c r="AE280" s="5"/>
      <c r="AF280" s="5"/>
      <c r="AG280" s="5"/>
      <c r="AH280" s="5"/>
      <c r="AI280" s="5"/>
      <c r="AJ280" s="5"/>
      <c r="AK280" s="5"/>
      <c r="AL280" s="5"/>
      <c r="AM280" s="5"/>
      <c r="AN280" s="5"/>
      <c r="AO280" s="5"/>
      <c r="AP280" s="5"/>
      <c r="AQ280" s="5"/>
      <c r="AR280" s="5"/>
      <c r="AS280" s="5"/>
      <c r="AT280" s="5"/>
      <c r="AU280" s="5"/>
      <c r="AV280" s="5"/>
      <c r="AW280" s="5"/>
      <c r="AX280" s="5"/>
      <c r="AY280" s="5"/>
      <c r="AZ280" s="5"/>
      <c r="BA280" s="5"/>
      <c r="BB280" s="5"/>
      <c r="BC280" s="5"/>
      <c r="BD280" s="5"/>
      <c r="BE280" s="5"/>
      <c r="BF280" s="5"/>
    </row>
    <row r="281" spans="1:58" x14ac:dyDescent="0.25">
      <c r="A281" s="5" t="str">
        <f t="shared" si="12"/>
        <v>Coverage ratio (specific allowances for loans to total gross impaired loans)201106</v>
      </c>
      <c r="B281" s="116">
        <v>201106</v>
      </c>
      <c r="C281" s="116">
        <v>14</v>
      </c>
      <c r="D281" s="116" t="s">
        <v>20</v>
      </c>
      <c r="E281" s="116">
        <v>0.1958082528</v>
      </c>
      <c r="F281" s="116">
        <v>0.33759977679999997</v>
      </c>
      <c r="G281" s="116">
        <v>0.4283466903</v>
      </c>
      <c r="H281" s="116">
        <v>0.4399700473</v>
      </c>
      <c r="I281" s="116">
        <v>0.4115846024</v>
      </c>
      <c r="J281" s="116">
        <v>0.49299145640000003</v>
      </c>
      <c r="K281" s="116">
        <v>1</v>
      </c>
      <c r="L281" s="117">
        <v>313064659036</v>
      </c>
      <c r="M281" s="117">
        <v>760632582555</v>
      </c>
      <c r="N281" s="116">
        <v>0.44401051520000001</v>
      </c>
      <c r="O281" s="116">
        <v>0.39968350660000002</v>
      </c>
      <c r="P281" s="116">
        <v>52</v>
      </c>
      <c r="Q281" s="5"/>
      <c r="R281" s="5"/>
      <c r="S281" s="6"/>
      <c r="T281" s="6"/>
      <c r="U281" s="5"/>
      <c r="V281" s="5" t="str">
        <f t="shared" si="11"/>
        <v>Loan-to-deposit ratio7</v>
      </c>
      <c r="W281" s="120">
        <v>201412</v>
      </c>
      <c r="X281" s="120">
        <v>34</v>
      </c>
      <c r="Y281" s="120" t="s">
        <v>33</v>
      </c>
      <c r="Z281" s="121">
        <v>7</v>
      </c>
      <c r="AA281" s="120">
        <v>1.237534927</v>
      </c>
      <c r="AB281" s="120">
        <v>7</v>
      </c>
      <c r="AC281" s="5"/>
      <c r="AD281" s="6"/>
      <c r="AE281" s="5"/>
      <c r="AF281" s="5"/>
      <c r="AG281" s="5"/>
      <c r="AH281" s="5"/>
      <c r="AI281" s="5"/>
      <c r="AJ281" s="5"/>
      <c r="AK281" s="5"/>
      <c r="AL281" s="5"/>
      <c r="AM281" s="5"/>
      <c r="AN281" s="5"/>
      <c r="AO281" s="5"/>
      <c r="AP281" s="5"/>
      <c r="AQ281" s="5"/>
      <c r="AR281" s="5"/>
      <c r="AS281" s="5"/>
      <c r="AT281" s="5"/>
      <c r="AU281" s="5"/>
      <c r="AV281" s="5"/>
      <c r="AW281" s="5"/>
      <c r="AX281" s="5"/>
      <c r="AY281" s="5"/>
      <c r="AZ281" s="5"/>
      <c r="BA281" s="5"/>
      <c r="BB281" s="5"/>
      <c r="BC281" s="5"/>
      <c r="BD281" s="5"/>
      <c r="BE281" s="5"/>
      <c r="BF281" s="5"/>
    </row>
    <row r="282" spans="1:58" x14ac:dyDescent="0.25">
      <c r="A282" s="5" t="str">
        <f t="shared" si="12"/>
        <v>Coverage ratio (specific allowances for loans to total gross impaired loans)201109</v>
      </c>
      <c r="B282" s="116">
        <v>201109</v>
      </c>
      <c r="C282" s="116">
        <v>14</v>
      </c>
      <c r="D282" s="116" t="s">
        <v>20</v>
      </c>
      <c r="E282" s="116">
        <v>0.19350985479999999</v>
      </c>
      <c r="F282" s="116">
        <v>0.33796952250000001</v>
      </c>
      <c r="G282" s="116">
        <v>0.418708727</v>
      </c>
      <c r="H282" s="116">
        <v>0.4298697326</v>
      </c>
      <c r="I282" s="116">
        <v>0.4072476894</v>
      </c>
      <c r="J282" s="116">
        <v>0.47236114470000001</v>
      </c>
      <c r="K282" s="116">
        <v>0.79306037230000004</v>
      </c>
      <c r="L282" s="117">
        <v>317178885698</v>
      </c>
      <c r="M282" s="117">
        <v>778835323050</v>
      </c>
      <c r="N282" s="116">
        <v>0.4521691357</v>
      </c>
      <c r="O282" s="116">
        <v>0.39206472599999997</v>
      </c>
      <c r="P282" s="116">
        <v>52</v>
      </c>
      <c r="Q282" s="5"/>
      <c r="R282" s="5"/>
      <c r="S282" s="6"/>
      <c r="T282" s="6"/>
      <c r="U282" s="5"/>
      <c r="V282" s="5" t="str">
        <f t="shared" si="11"/>
        <v>Loan-to-deposit ratio8</v>
      </c>
      <c r="W282" s="120">
        <v>201412</v>
      </c>
      <c r="X282" s="120">
        <v>34</v>
      </c>
      <c r="Y282" s="120" t="s">
        <v>33</v>
      </c>
      <c r="Z282" s="121" t="s">
        <v>17</v>
      </c>
      <c r="AA282" s="120">
        <v>1.1335977639999999</v>
      </c>
      <c r="AB282" s="120">
        <v>8</v>
      </c>
      <c r="AC282" s="5"/>
      <c r="AD282" s="6"/>
      <c r="AE282" s="5"/>
      <c r="AF282" s="5"/>
      <c r="AG282" s="5"/>
      <c r="AH282" s="5"/>
      <c r="AI282" s="5"/>
      <c r="AJ282" s="5"/>
      <c r="AK282" s="5"/>
      <c r="AL282" s="5"/>
      <c r="AM282" s="5"/>
      <c r="AN282" s="5"/>
      <c r="AO282" s="5"/>
      <c r="AP282" s="5"/>
      <c r="AQ282" s="5"/>
      <c r="AR282" s="5"/>
      <c r="AS282" s="5"/>
      <c r="AT282" s="5"/>
      <c r="AU282" s="5"/>
      <c r="AV282" s="5"/>
      <c r="AW282" s="5"/>
      <c r="AX282" s="5"/>
      <c r="AY282" s="5"/>
      <c r="AZ282" s="5"/>
      <c r="BA282" s="5"/>
      <c r="BB282" s="5"/>
      <c r="BC282" s="5"/>
      <c r="BD282" s="5"/>
      <c r="BE282" s="5"/>
      <c r="BF282" s="5"/>
    </row>
    <row r="283" spans="1:58" x14ac:dyDescent="0.25">
      <c r="A283" s="5" t="str">
        <f t="shared" si="12"/>
        <v>Coverage ratio (specific allowances for loans to total gross impaired loans)201112</v>
      </c>
      <c r="B283" s="116">
        <v>201112</v>
      </c>
      <c r="C283" s="116">
        <v>14</v>
      </c>
      <c r="D283" s="116" t="s">
        <v>20</v>
      </c>
      <c r="E283" s="116">
        <v>0.1979542094</v>
      </c>
      <c r="F283" s="116">
        <v>0.34287960989999999</v>
      </c>
      <c r="G283" s="116">
        <v>0.4150219671</v>
      </c>
      <c r="H283" s="116">
        <v>0.4377806138</v>
      </c>
      <c r="I283" s="116">
        <v>0.41044661900000001</v>
      </c>
      <c r="J283" s="116">
        <v>0.51146454299999999</v>
      </c>
      <c r="K283" s="116">
        <v>0.82555282559999998</v>
      </c>
      <c r="L283" s="117">
        <v>348480183685</v>
      </c>
      <c r="M283" s="117">
        <v>849026810201</v>
      </c>
      <c r="N283" s="116">
        <v>0.44554808159999998</v>
      </c>
      <c r="O283" s="116">
        <v>0.39836818940000002</v>
      </c>
      <c r="P283" s="116">
        <v>55</v>
      </c>
      <c r="Q283" s="5"/>
      <c r="R283" s="5"/>
      <c r="S283" s="6"/>
      <c r="T283" s="6"/>
      <c r="U283" s="5"/>
      <c r="V283" s="5" t="str">
        <f t="shared" si="11"/>
        <v>Loan-to-deposit ratio9</v>
      </c>
      <c r="W283" s="120">
        <v>201412</v>
      </c>
      <c r="X283" s="120">
        <v>34</v>
      </c>
      <c r="Y283" s="120" t="s">
        <v>33</v>
      </c>
      <c r="Z283" s="121" t="s">
        <v>25</v>
      </c>
      <c r="AA283" s="120">
        <v>1.1001339836999999</v>
      </c>
      <c r="AB283" s="120">
        <v>9</v>
      </c>
      <c r="AC283" s="5"/>
      <c r="AD283" s="6"/>
      <c r="AE283" s="5"/>
      <c r="AF283" s="5"/>
      <c r="AG283" s="5"/>
      <c r="AH283" s="5"/>
      <c r="AI283" s="5"/>
      <c r="AJ283" s="5"/>
      <c r="AK283" s="5"/>
      <c r="AL283" s="5"/>
      <c r="AM283" s="5"/>
      <c r="AN283" s="5"/>
      <c r="AO283" s="5"/>
      <c r="AP283" s="5"/>
      <c r="AQ283" s="5"/>
      <c r="AR283" s="5"/>
      <c r="AS283" s="5"/>
      <c r="AT283" s="5"/>
      <c r="AU283" s="5"/>
      <c r="AV283" s="5"/>
      <c r="AW283" s="5"/>
      <c r="AX283" s="5"/>
      <c r="AY283" s="5"/>
      <c r="AZ283" s="5"/>
      <c r="BA283" s="5"/>
      <c r="BB283" s="5"/>
      <c r="BC283" s="5"/>
      <c r="BD283" s="5"/>
      <c r="BE283" s="5"/>
      <c r="BF283" s="5"/>
    </row>
    <row r="284" spans="1:58" x14ac:dyDescent="0.25">
      <c r="A284" s="5" t="str">
        <f t="shared" si="12"/>
        <v>Coverage ratio (specific allowances for loans to total gross impaired loans)201203</v>
      </c>
      <c r="B284" s="116">
        <v>201203</v>
      </c>
      <c r="C284" s="116">
        <v>14</v>
      </c>
      <c r="D284" s="116" t="s">
        <v>20</v>
      </c>
      <c r="E284" s="116">
        <v>0.19235418670000001</v>
      </c>
      <c r="F284" s="116">
        <v>0.3478433628</v>
      </c>
      <c r="G284" s="116">
        <v>0.41421834759999998</v>
      </c>
      <c r="H284" s="116">
        <v>0.44206526010000002</v>
      </c>
      <c r="I284" s="116">
        <v>0.4102557053</v>
      </c>
      <c r="J284" s="116">
        <v>0.51369009740000005</v>
      </c>
      <c r="K284" s="116">
        <v>0.86608127899999998</v>
      </c>
      <c r="L284" s="117">
        <v>349646406768</v>
      </c>
      <c r="M284" s="117">
        <v>852264580931</v>
      </c>
      <c r="N284" s="116">
        <v>0.43166524179999999</v>
      </c>
      <c r="O284" s="116">
        <v>0.41164621429999998</v>
      </c>
      <c r="P284" s="116">
        <v>55</v>
      </c>
      <c r="Q284" s="5"/>
      <c r="R284" s="5"/>
      <c r="S284" s="6"/>
      <c r="T284" s="6"/>
      <c r="U284" s="5"/>
      <c r="V284" s="5" t="str">
        <f t="shared" si="11"/>
        <v>Loan-to-deposit ratio10</v>
      </c>
      <c r="W284" s="120">
        <v>201412</v>
      </c>
      <c r="X284" s="120">
        <v>34</v>
      </c>
      <c r="Y284" s="120" t="s">
        <v>33</v>
      </c>
      <c r="Z284" s="121">
        <v>2</v>
      </c>
      <c r="AA284" s="120">
        <v>1.041742529</v>
      </c>
      <c r="AB284" s="120">
        <v>10</v>
      </c>
      <c r="AC284" s="5"/>
      <c r="AD284" s="6"/>
      <c r="AE284" s="5"/>
      <c r="AF284" s="5"/>
      <c r="AG284" s="5"/>
      <c r="AH284" s="5"/>
      <c r="AI284" s="5"/>
      <c r="AJ284" s="5"/>
      <c r="AK284" s="5"/>
      <c r="AL284" s="5"/>
      <c r="AM284" s="5"/>
      <c r="AN284" s="5"/>
      <c r="AO284" s="5"/>
      <c r="AP284" s="5"/>
      <c r="AQ284" s="5"/>
      <c r="AR284" s="5"/>
      <c r="AS284" s="5"/>
      <c r="AT284" s="5"/>
      <c r="AU284" s="5"/>
      <c r="AV284" s="5"/>
      <c r="AW284" s="5"/>
      <c r="AX284" s="5"/>
      <c r="AY284" s="5"/>
      <c r="AZ284" s="5"/>
      <c r="BA284" s="5"/>
      <c r="BB284" s="5"/>
      <c r="BC284" s="5"/>
      <c r="BD284" s="5"/>
      <c r="BE284" s="5"/>
      <c r="BF284" s="5"/>
    </row>
    <row r="285" spans="1:58" x14ac:dyDescent="0.25">
      <c r="A285" s="5" t="str">
        <f t="shared" si="12"/>
        <v>Coverage ratio (specific allowances for loans to total gross impaired loans)201206</v>
      </c>
      <c r="B285" s="116">
        <v>201206</v>
      </c>
      <c r="C285" s="116">
        <v>14</v>
      </c>
      <c r="D285" s="116" t="s">
        <v>20</v>
      </c>
      <c r="E285" s="116">
        <v>0.20058109139999999</v>
      </c>
      <c r="F285" s="116">
        <v>0.35826349530000001</v>
      </c>
      <c r="G285" s="116">
        <v>0.41780327760000002</v>
      </c>
      <c r="H285" s="116">
        <v>0.44406467150000001</v>
      </c>
      <c r="I285" s="116">
        <v>0.41333997729999999</v>
      </c>
      <c r="J285" s="116">
        <v>0.50576556029999997</v>
      </c>
      <c r="K285" s="116">
        <v>0.90859937570000004</v>
      </c>
      <c r="L285" s="117">
        <v>365568914567</v>
      </c>
      <c r="M285" s="117">
        <v>884426705954</v>
      </c>
      <c r="N285" s="116">
        <v>0.45819448639999999</v>
      </c>
      <c r="O285" s="116">
        <v>0.40861871640000003</v>
      </c>
      <c r="P285" s="116">
        <v>55</v>
      </c>
      <c r="Q285" s="5"/>
      <c r="R285" s="5"/>
      <c r="S285" s="6"/>
      <c r="T285" s="6"/>
      <c r="U285" s="5"/>
      <c r="V285" s="5" t="str">
        <f t="shared" si="11"/>
        <v>Loan-to-deposit ratio11</v>
      </c>
      <c r="W285" s="120">
        <v>201412</v>
      </c>
      <c r="X285" s="120">
        <v>34</v>
      </c>
      <c r="Y285" s="120" t="s">
        <v>33</v>
      </c>
      <c r="Z285" s="121">
        <v>6</v>
      </c>
      <c r="AA285" s="120">
        <v>1.0205099374</v>
      </c>
      <c r="AB285" s="120">
        <v>11</v>
      </c>
      <c r="AC285" s="5"/>
      <c r="AD285" s="6"/>
      <c r="AE285" s="5"/>
      <c r="AF285" s="5"/>
      <c r="AG285" s="5"/>
      <c r="AH285" s="5"/>
      <c r="AI285" s="5"/>
      <c r="AJ285" s="5"/>
      <c r="AK285" s="5"/>
      <c r="AL285" s="5"/>
      <c r="AM285" s="5"/>
      <c r="AN285" s="5"/>
      <c r="AO285" s="5"/>
      <c r="AP285" s="5"/>
      <c r="AQ285" s="5"/>
      <c r="AR285" s="5"/>
      <c r="AS285" s="5"/>
      <c r="AT285" s="5"/>
      <c r="AU285" s="5"/>
      <c r="AV285" s="5"/>
      <c r="AW285" s="5"/>
      <c r="AX285" s="5"/>
      <c r="AY285" s="5"/>
      <c r="AZ285" s="5"/>
      <c r="BA285" s="5"/>
      <c r="BB285" s="5"/>
      <c r="BC285" s="5"/>
      <c r="BD285" s="5"/>
      <c r="BE285" s="5"/>
      <c r="BF285" s="5"/>
    </row>
    <row r="286" spans="1:58" x14ac:dyDescent="0.25">
      <c r="A286" s="5" t="str">
        <f t="shared" si="12"/>
        <v>Coverage ratio (specific allowances for loans to total gross impaired loans)201209</v>
      </c>
      <c r="B286" s="116">
        <v>201209</v>
      </c>
      <c r="C286" s="116">
        <v>14</v>
      </c>
      <c r="D286" s="116" t="s">
        <v>20</v>
      </c>
      <c r="E286" s="116">
        <v>0.21438102479999999</v>
      </c>
      <c r="F286" s="116">
        <v>0.3508705104</v>
      </c>
      <c r="G286" s="116">
        <v>0.41994795350000003</v>
      </c>
      <c r="H286" s="116">
        <v>0.4444219183</v>
      </c>
      <c r="I286" s="116">
        <v>0.41287129259999999</v>
      </c>
      <c r="J286" s="116">
        <v>0.50933969320000005</v>
      </c>
      <c r="K286" s="116">
        <v>0.95320479209999998</v>
      </c>
      <c r="L286" s="117">
        <v>377631750807</v>
      </c>
      <c r="M286" s="117">
        <v>914647633749</v>
      </c>
      <c r="N286" s="116">
        <v>0.45674863589999998</v>
      </c>
      <c r="O286" s="116">
        <v>0.39056716969999999</v>
      </c>
      <c r="P286" s="116">
        <v>55</v>
      </c>
      <c r="Q286" s="5"/>
      <c r="R286" s="5"/>
      <c r="S286" s="6"/>
      <c r="T286" s="6"/>
      <c r="U286" s="5"/>
      <c r="V286" s="5" t="str">
        <f t="shared" ref="V286:V337" si="13">CONCATENATE(Y286,AB286)</f>
        <v>Loan-to-deposit ratio12</v>
      </c>
      <c r="W286" s="120">
        <v>201412</v>
      </c>
      <c r="X286" s="120">
        <v>34</v>
      </c>
      <c r="Y286" s="120" t="s">
        <v>33</v>
      </c>
      <c r="Z286" s="121">
        <v>9</v>
      </c>
      <c r="AA286" s="120">
        <v>0.98329495749999996</v>
      </c>
      <c r="AB286" s="120">
        <v>12</v>
      </c>
      <c r="AC286" s="5"/>
      <c r="AD286" s="6"/>
      <c r="AE286" s="5"/>
      <c r="AF286" s="5"/>
      <c r="AG286" s="5"/>
      <c r="AH286" s="5"/>
      <c r="AI286" s="5"/>
      <c r="AJ286" s="5"/>
      <c r="AK286" s="5"/>
      <c r="AL286" s="5"/>
      <c r="AM286" s="5"/>
      <c r="AN286" s="5"/>
      <c r="AO286" s="5"/>
      <c r="AP286" s="5"/>
      <c r="AQ286" s="5"/>
      <c r="AR286" s="5"/>
      <c r="AS286" s="5"/>
      <c r="AT286" s="5"/>
      <c r="AU286" s="5"/>
      <c r="AV286" s="5"/>
      <c r="AW286" s="5"/>
      <c r="AX286" s="5"/>
      <c r="AY286" s="5"/>
      <c r="AZ286" s="5"/>
      <c r="BA286" s="5"/>
      <c r="BB286" s="5"/>
      <c r="BC286" s="5"/>
      <c r="BD286" s="5"/>
      <c r="BE286" s="5"/>
      <c r="BF286" s="5"/>
    </row>
    <row r="287" spans="1:58" x14ac:dyDescent="0.25">
      <c r="A287" s="5" t="str">
        <f t="shared" si="12"/>
        <v>Coverage ratio (specific allowances for loans to total gross impaired loans)201212</v>
      </c>
      <c r="B287" s="116">
        <v>201212</v>
      </c>
      <c r="C287" s="116">
        <v>14</v>
      </c>
      <c r="D287" s="116" t="s">
        <v>20</v>
      </c>
      <c r="E287" s="116">
        <v>0.20888107859999999</v>
      </c>
      <c r="F287" s="116">
        <v>0.3470624343</v>
      </c>
      <c r="G287" s="116">
        <v>0.41680386520000001</v>
      </c>
      <c r="H287" s="116">
        <v>0.44813790450000002</v>
      </c>
      <c r="I287" s="116">
        <v>0.41807910100000001</v>
      </c>
      <c r="J287" s="116">
        <v>0.50122122329999996</v>
      </c>
      <c r="K287" s="116">
        <v>1</v>
      </c>
      <c r="L287" s="117">
        <v>381450362331</v>
      </c>
      <c r="M287" s="117">
        <v>912388018051</v>
      </c>
      <c r="N287" s="116">
        <v>0.4479532591</v>
      </c>
      <c r="O287" s="116">
        <v>0.41379427330000002</v>
      </c>
      <c r="P287" s="116">
        <v>55</v>
      </c>
      <c r="Q287" s="5"/>
      <c r="R287" s="5"/>
      <c r="S287" s="6"/>
      <c r="T287" s="6"/>
      <c r="U287" s="5"/>
      <c r="V287" s="5" t="str">
        <f t="shared" si="13"/>
        <v>Loan-to-deposit ratio13</v>
      </c>
      <c r="W287" s="120">
        <v>201412</v>
      </c>
      <c r="X287" s="120">
        <v>34</v>
      </c>
      <c r="Y287" s="120" t="s">
        <v>33</v>
      </c>
      <c r="Z287" s="121" t="s">
        <v>38</v>
      </c>
      <c r="AA287" s="120">
        <v>0.97521244490000003</v>
      </c>
      <c r="AB287" s="120">
        <v>13</v>
      </c>
      <c r="AC287" s="5"/>
      <c r="AD287" s="6"/>
      <c r="AE287" s="5"/>
      <c r="AF287" s="5"/>
      <c r="AG287" s="5"/>
      <c r="AH287" s="5"/>
      <c r="AI287" s="5"/>
      <c r="AJ287" s="5"/>
      <c r="AK287" s="5"/>
      <c r="AL287" s="5"/>
      <c r="AM287" s="5"/>
      <c r="AN287" s="5"/>
      <c r="AO287" s="5"/>
      <c r="AP287" s="5"/>
      <c r="AQ287" s="5"/>
      <c r="AR287" s="5"/>
      <c r="AS287" s="5"/>
      <c r="AT287" s="5"/>
      <c r="AU287" s="5"/>
      <c r="AV287" s="5"/>
      <c r="AW287" s="5"/>
      <c r="AX287" s="5"/>
      <c r="AY287" s="5"/>
      <c r="AZ287" s="5"/>
      <c r="BA287" s="5"/>
      <c r="BB287" s="5"/>
      <c r="BC287" s="5"/>
      <c r="BD287" s="5"/>
      <c r="BE287" s="5"/>
      <c r="BF287" s="5"/>
    </row>
    <row r="288" spans="1:58" x14ac:dyDescent="0.25">
      <c r="A288" s="5" t="str">
        <f t="shared" si="12"/>
        <v>Coverage ratio (specific allowances for loans to total gross impaired loans)201303</v>
      </c>
      <c r="B288" s="116">
        <v>201303</v>
      </c>
      <c r="C288" s="116">
        <v>14</v>
      </c>
      <c r="D288" s="116" t="s">
        <v>20</v>
      </c>
      <c r="E288" s="116">
        <v>0.21918525380000001</v>
      </c>
      <c r="F288" s="116">
        <v>0.3555881307</v>
      </c>
      <c r="G288" s="116">
        <v>0.43481616629999997</v>
      </c>
      <c r="H288" s="116">
        <v>0.4516016309</v>
      </c>
      <c r="I288" s="116">
        <v>0.42373362339999998</v>
      </c>
      <c r="J288" s="116">
        <v>0.51998353109999995</v>
      </c>
      <c r="K288" s="116">
        <v>1</v>
      </c>
      <c r="L288" s="117">
        <v>391349522954</v>
      </c>
      <c r="M288" s="117">
        <v>923574390481</v>
      </c>
      <c r="N288" s="116">
        <v>0.44188448470000002</v>
      </c>
      <c r="O288" s="116">
        <v>0.4101790327</v>
      </c>
      <c r="P288" s="116">
        <v>54</v>
      </c>
      <c r="Q288" s="5"/>
      <c r="R288" s="5"/>
      <c r="S288" s="6"/>
      <c r="T288" s="6"/>
      <c r="U288" s="5"/>
      <c r="V288" s="5" t="str">
        <f t="shared" si="13"/>
        <v>Loan-to-deposit ratio14</v>
      </c>
      <c r="W288" s="120">
        <v>201412</v>
      </c>
      <c r="X288" s="120">
        <v>34</v>
      </c>
      <c r="Y288" s="120" t="s">
        <v>33</v>
      </c>
      <c r="Z288" s="121" t="s">
        <v>23</v>
      </c>
      <c r="AA288" s="120">
        <v>0.96871538199999996</v>
      </c>
      <c r="AB288" s="120">
        <v>14</v>
      </c>
      <c r="AC288" s="5"/>
      <c r="AD288" s="6"/>
      <c r="AE288" s="5"/>
      <c r="AF288" s="5"/>
      <c r="AG288" s="5"/>
      <c r="AH288" s="5"/>
      <c r="AI288" s="5"/>
      <c r="AJ288" s="5"/>
      <c r="AK288" s="5"/>
      <c r="AL288" s="5"/>
      <c r="AM288" s="5"/>
      <c r="AN288" s="5"/>
      <c r="AO288" s="5"/>
      <c r="AP288" s="5"/>
      <c r="AQ288" s="5"/>
      <c r="AR288" s="5"/>
      <c r="AS288" s="5"/>
      <c r="AT288" s="5"/>
      <c r="AU288" s="5"/>
      <c r="AV288" s="5"/>
      <c r="AW288" s="5"/>
      <c r="AX288" s="5"/>
      <c r="AY288" s="5"/>
      <c r="AZ288" s="5"/>
      <c r="BA288" s="5"/>
      <c r="BB288" s="5"/>
      <c r="BC288" s="5"/>
      <c r="BD288" s="5"/>
      <c r="BE288" s="5"/>
      <c r="BF288" s="5"/>
    </row>
    <row r="289" spans="1:58" x14ac:dyDescent="0.25">
      <c r="A289" s="5" t="str">
        <f t="shared" si="12"/>
        <v>Coverage ratio (specific allowances for loans to total gross impaired loans)201306</v>
      </c>
      <c r="B289" s="116">
        <v>201306</v>
      </c>
      <c r="C289" s="116">
        <v>14</v>
      </c>
      <c r="D289" s="116" t="s">
        <v>20</v>
      </c>
      <c r="E289" s="116">
        <v>0.2050935059</v>
      </c>
      <c r="F289" s="116">
        <v>0.34869409730000001</v>
      </c>
      <c r="G289" s="116">
        <v>0.43846628059999998</v>
      </c>
      <c r="H289" s="116">
        <v>0.44771890539999998</v>
      </c>
      <c r="I289" s="116">
        <v>0.42380855680000001</v>
      </c>
      <c r="J289" s="116">
        <v>0.51714079989999995</v>
      </c>
      <c r="K289" s="116">
        <v>1</v>
      </c>
      <c r="L289" s="117">
        <v>399449321303</v>
      </c>
      <c r="M289" s="117">
        <v>942523021030</v>
      </c>
      <c r="N289" s="116">
        <v>0.45287476580000002</v>
      </c>
      <c r="O289" s="116">
        <v>0.42494358879999999</v>
      </c>
      <c r="P289" s="116">
        <v>54</v>
      </c>
      <c r="Q289" s="5"/>
      <c r="R289" s="5"/>
      <c r="S289" s="6"/>
      <c r="T289" s="6"/>
      <c r="U289" s="5"/>
      <c r="V289" s="5" t="str">
        <f t="shared" si="13"/>
        <v>Loan-to-deposit ratio15</v>
      </c>
      <c r="W289" s="120">
        <v>201412</v>
      </c>
      <c r="X289" s="120">
        <v>34</v>
      </c>
      <c r="Y289" s="120" t="s">
        <v>33</v>
      </c>
      <c r="Z289" s="121">
        <v>1</v>
      </c>
      <c r="AA289" s="120">
        <v>0.95763931030000005</v>
      </c>
      <c r="AB289" s="120">
        <v>15</v>
      </c>
      <c r="AC289" s="5"/>
      <c r="AD289" s="6"/>
      <c r="AE289" s="5"/>
      <c r="AF289" s="5"/>
      <c r="AG289" s="5"/>
      <c r="AH289" s="5"/>
      <c r="AI289" s="5"/>
      <c r="AJ289" s="5"/>
      <c r="AK289" s="5"/>
      <c r="AL289" s="5"/>
      <c r="AM289" s="5"/>
      <c r="AN289" s="5"/>
      <c r="AO289" s="5"/>
      <c r="AP289" s="5"/>
      <c r="AQ289" s="5"/>
      <c r="AR289" s="5"/>
      <c r="AS289" s="5"/>
      <c r="AT289" s="5"/>
      <c r="AU289" s="5"/>
      <c r="AV289" s="5"/>
      <c r="AW289" s="5"/>
      <c r="AX289" s="5"/>
      <c r="AY289" s="5"/>
      <c r="AZ289" s="5"/>
      <c r="BA289" s="5"/>
      <c r="BB289" s="5"/>
      <c r="BC289" s="5"/>
      <c r="BD289" s="5"/>
      <c r="BE289" s="5"/>
      <c r="BF289" s="5"/>
    </row>
    <row r="290" spans="1:58" x14ac:dyDescent="0.25">
      <c r="A290" s="5" t="str">
        <f t="shared" si="12"/>
        <v>Coverage ratio (specific allowances for loans to total gross impaired loans)201309</v>
      </c>
      <c r="B290" s="116">
        <v>201309</v>
      </c>
      <c r="C290" s="116">
        <v>14</v>
      </c>
      <c r="D290" s="116" t="s">
        <v>20</v>
      </c>
      <c r="E290" s="116">
        <v>0.226610126</v>
      </c>
      <c r="F290" s="116">
        <v>0.35634360549999999</v>
      </c>
      <c r="G290" s="116">
        <v>0.44398399989999998</v>
      </c>
      <c r="H290" s="116">
        <v>0.4557180066</v>
      </c>
      <c r="I290" s="116">
        <v>0.44429252250000001</v>
      </c>
      <c r="J290" s="116">
        <v>0.52772744739999999</v>
      </c>
      <c r="K290" s="116">
        <v>0.80220484869999997</v>
      </c>
      <c r="L290" s="117">
        <v>406651197322</v>
      </c>
      <c r="M290" s="117">
        <v>915278058425</v>
      </c>
      <c r="N290" s="116">
        <v>0.44573690329999999</v>
      </c>
      <c r="O290" s="116">
        <v>0.44223109640000002</v>
      </c>
      <c r="P290" s="116">
        <v>54</v>
      </c>
      <c r="Q290" s="5"/>
      <c r="R290" s="5"/>
      <c r="S290" s="6"/>
      <c r="T290" s="6"/>
      <c r="U290" s="5"/>
      <c r="V290" s="5" t="str">
        <f t="shared" si="13"/>
        <v>Loan-to-deposit ratio16</v>
      </c>
      <c r="W290" s="120">
        <v>201412</v>
      </c>
      <c r="X290" s="120">
        <v>34</v>
      </c>
      <c r="Y290" s="120" t="s">
        <v>33</v>
      </c>
      <c r="Z290" s="121">
        <v>12</v>
      </c>
      <c r="AA290" s="120">
        <v>0.95731742050000002</v>
      </c>
      <c r="AB290" s="120">
        <v>16</v>
      </c>
      <c r="AC290" s="5"/>
      <c r="AD290" s="6"/>
      <c r="AE290" s="5"/>
      <c r="AF290" s="5"/>
      <c r="AG290" s="5"/>
      <c r="AH290" s="5"/>
      <c r="AI290" s="5"/>
      <c r="AJ290" s="5"/>
      <c r="AK290" s="5"/>
      <c r="AL290" s="5"/>
      <c r="AM290" s="5"/>
      <c r="AN290" s="5"/>
      <c r="AO290" s="5"/>
      <c r="AP290" s="5"/>
      <c r="AQ290" s="5"/>
      <c r="AR290" s="5"/>
      <c r="AS290" s="5"/>
      <c r="AT290" s="5"/>
      <c r="AU290" s="5"/>
      <c r="AV290" s="5"/>
      <c r="AW290" s="5"/>
      <c r="AX290" s="5"/>
      <c r="AY290" s="5"/>
      <c r="AZ290" s="5"/>
      <c r="BA290" s="5"/>
      <c r="BB290" s="5"/>
      <c r="BC290" s="5"/>
      <c r="BD290" s="5"/>
      <c r="BE290" s="5"/>
      <c r="BF290" s="5"/>
    </row>
    <row r="291" spans="1:58" x14ac:dyDescent="0.25">
      <c r="A291" s="5" t="str">
        <f t="shared" si="12"/>
        <v>Coverage ratio (specific allowances for loans to total gross impaired loans)201312</v>
      </c>
      <c r="B291" s="116">
        <v>201312</v>
      </c>
      <c r="C291" s="116">
        <v>14</v>
      </c>
      <c r="D291" s="116" t="s">
        <v>20</v>
      </c>
      <c r="E291" s="116">
        <v>0.22104384360000001</v>
      </c>
      <c r="F291" s="116">
        <v>0.3555881307</v>
      </c>
      <c r="G291" s="116">
        <v>0.46146127850000002</v>
      </c>
      <c r="H291" s="116">
        <v>0.46279928510000001</v>
      </c>
      <c r="I291" s="116">
        <v>0.45994246179999998</v>
      </c>
      <c r="J291" s="116">
        <v>0.54951544519999995</v>
      </c>
      <c r="K291" s="116">
        <v>0.77797349770000002</v>
      </c>
      <c r="L291" s="117">
        <v>424464809365</v>
      </c>
      <c r="M291" s="117">
        <v>922865020302</v>
      </c>
      <c r="N291" s="116">
        <v>0.46127677020000002</v>
      </c>
      <c r="O291" s="116">
        <v>0.46164578680000001</v>
      </c>
      <c r="P291" s="116">
        <v>54</v>
      </c>
      <c r="Q291" s="5"/>
      <c r="R291" s="5"/>
      <c r="S291" s="6"/>
      <c r="T291" s="6"/>
      <c r="U291" s="5"/>
      <c r="V291" s="5" t="str">
        <f t="shared" si="13"/>
        <v>Loan-to-deposit ratio17</v>
      </c>
      <c r="W291" s="120">
        <v>201412</v>
      </c>
      <c r="X291" s="120">
        <v>34</v>
      </c>
      <c r="Y291" s="120" t="s">
        <v>33</v>
      </c>
      <c r="Z291" s="121" t="s">
        <v>32</v>
      </c>
      <c r="AA291" s="120">
        <v>0.93479971490000002</v>
      </c>
      <c r="AB291" s="120">
        <v>17</v>
      </c>
      <c r="AC291" s="5"/>
      <c r="AD291" s="6"/>
      <c r="AE291" s="5"/>
      <c r="AF291" s="5"/>
      <c r="AG291" s="5"/>
      <c r="AH291" s="5"/>
      <c r="AI291" s="5"/>
      <c r="AJ291" s="5"/>
      <c r="AK291" s="5"/>
      <c r="AL291" s="5"/>
      <c r="AM291" s="5"/>
      <c r="AN291" s="5"/>
      <c r="AO291" s="5"/>
      <c r="AP291" s="5"/>
      <c r="AQ291" s="5"/>
      <c r="AR291" s="5"/>
      <c r="AS291" s="5"/>
      <c r="AT291" s="5"/>
      <c r="AU291" s="5"/>
      <c r="AV291" s="5"/>
      <c r="AW291" s="5"/>
      <c r="AX291" s="5"/>
      <c r="AY291" s="5"/>
      <c r="AZ291" s="5"/>
      <c r="BA291" s="5"/>
      <c r="BB291" s="5"/>
      <c r="BC291" s="5"/>
      <c r="BD291" s="5"/>
      <c r="BE291" s="5"/>
      <c r="BF291" s="5"/>
    </row>
    <row r="292" spans="1:58" x14ac:dyDescent="0.25">
      <c r="A292" s="5" t="str">
        <f t="shared" si="12"/>
        <v>Coverage ratio (specific allowances for loans to total gross impaired loans)201403</v>
      </c>
      <c r="B292" s="116">
        <v>201403</v>
      </c>
      <c r="C292" s="116">
        <v>14</v>
      </c>
      <c r="D292" s="116" t="s">
        <v>20</v>
      </c>
      <c r="E292" s="116">
        <v>0.21553163880000001</v>
      </c>
      <c r="F292" s="116">
        <v>0.39205882069999998</v>
      </c>
      <c r="G292" s="116">
        <v>0.45505191490000002</v>
      </c>
      <c r="H292" s="116">
        <v>0.47308201709999997</v>
      </c>
      <c r="I292" s="116">
        <v>0.46868958500000002</v>
      </c>
      <c r="J292" s="116">
        <v>0.55647184979999997</v>
      </c>
      <c r="K292" s="116">
        <v>1</v>
      </c>
      <c r="L292" s="117">
        <v>425591365492</v>
      </c>
      <c r="M292" s="117">
        <v>908045280073</v>
      </c>
      <c r="N292" s="116">
        <v>0.46591987950000002</v>
      </c>
      <c r="O292" s="116">
        <v>0.44959121699999999</v>
      </c>
      <c r="P292" s="116">
        <v>54</v>
      </c>
      <c r="Q292" s="5"/>
      <c r="R292" s="5"/>
      <c r="S292" s="6"/>
      <c r="T292" s="6"/>
      <c r="U292" s="5"/>
      <c r="V292" s="5" t="str">
        <f t="shared" si="13"/>
        <v>Loan-to-deposit ratio18</v>
      </c>
      <c r="W292" s="120">
        <v>201412</v>
      </c>
      <c r="X292" s="120">
        <v>34</v>
      </c>
      <c r="Y292" s="120" t="s">
        <v>33</v>
      </c>
      <c r="Z292" s="121">
        <v>11</v>
      </c>
      <c r="AA292" s="120">
        <v>0.93442016299999997</v>
      </c>
      <c r="AB292" s="120">
        <v>18</v>
      </c>
      <c r="AC292" s="5"/>
      <c r="AD292" s="6"/>
      <c r="AE292" s="5"/>
      <c r="AF292" s="5"/>
      <c r="AG292" s="5"/>
      <c r="AH292" s="5"/>
      <c r="AI292" s="5"/>
      <c r="AJ292" s="5"/>
      <c r="AK292" s="5"/>
      <c r="AL292" s="5"/>
      <c r="AM292" s="5"/>
      <c r="AN292" s="5"/>
      <c r="AO292" s="5"/>
      <c r="AP292" s="5"/>
      <c r="AQ292" s="5"/>
      <c r="AR292" s="5"/>
      <c r="AS292" s="5"/>
      <c r="AT292" s="5"/>
      <c r="AU292" s="5"/>
      <c r="AV292" s="5"/>
      <c r="AW292" s="5"/>
      <c r="AX292" s="5"/>
      <c r="AY292" s="5"/>
      <c r="AZ292" s="5"/>
      <c r="BA292" s="5"/>
      <c r="BB292" s="5"/>
      <c r="BC292" s="5"/>
      <c r="BD292" s="5"/>
      <c r="BE292" s="5"/>
      <c r="BF292" s="5"/>
    </row>
    <row r="293" spans="1:58" x14ac:dyDescent="0.25">
      <c r="A293" s="5" t="str">
        <f t="shared" si="12"/>
        <v>Coverage ratio (specific allowances for loans to total gross impaired loans)201406</v>
      </c>
      <c r="B293" s="116">
        <v>201406</v>
      </c>
      <c r="C293" s="116">
        <v>14</v>
      </c>
      <c r="D293" s="116" t="s">
        <v>20</v>
      </c>
      <c r="E293" s="116">
        <v>0.19821495510000001</v>
      </c>
      <c r="F293" s="116">
        <v>0.36803071970000001</v>
      </c>
      <c r="G293" s="116">
        <v>0.46388899830000002</v>
      </c>
      <c r="H293" s="116">
        <v>0.47285988020000003</v>
      </c>
      <c r="I293" s="116">
        <v>0.4685523942</v>
      </c>
      <c r="J293" s="116">
        <v>0.53878238499999997</v>
      </c>
      <c r="K293" s="116">
        <v>1</v>
      </c>
      <c r="L293" s="117">
        <v>425318317020</v>
      </c>
      <c r="M293" s="117">
        <v>907728404047</v>
      </c>
      <c r="N293" s="116">
        <v>0.47399895980000001</v>
      </c>
      <c r="O293" s="116">
        <v>0.45499426640000001</v>
      </c>
      <c r="P293" s="116">
        <v>54</v>
      </c>
      <c r="Q293" s="5"/>
      <c r="R293" s="5"/>
      <c r="S293" s="6"/>
      <c r="T293" s="6"/>
      <c r="U293" s="5"/>
      <c r="V293" s="5" t="str">
        <f t="shared" si="13"/>
        <v>Loan-to-deposit ratio19</v>
      </c>
      <c r="W293" s="120">
        <v>201412</v>
      </c>
      <c r="X293" s="120">
        <v>34</v>
      </c>
      <c r="Y293" s="120" t="s">
        <v>33</v>
      </c>
      <c r="Z293" s="121">
        <v>3</v>
      </c>
      <c r="AA293" s="120">
        <v>0.72067145990000003</v>
      </c>
      <c r="AB293" s="120">
        <v>19</v>
      </c>
      <c r="AC293" s="5"/>
      <c r="AD293" s="6"/>
      <c r="AE293" s="5"/>
      <c r="AF293" s="5"/>
      <c r="AG293" s="5"/>
      <c r="AH293" s="5"/>
      <c r="AI293" s="5"/>
      <c r="AJ293" s="5"/>
      <c r="AK293" s="5"/>
      <c r="AL293" s="5"/>
      <c r="AM293" s="5"/>
      <c r="AN293" s="5"/>
      <c r="AO293" s="5"/>
      <c r="AP293" s="5"/>
      <c r="AQ293" s="5"/>
      <c r="AR293" s="5"/>
      <c r="AS293" s="5"/>
      <c r="AT293" s="5"/>
      <c r="AU293" s="5"/>
      <c r="AV293" s="5"/>
      <c r="AW293" s="5"/>
      <c r="AX293" s="5"/>
      <c r="AY293" s="5"/>
      <c r="AZ293" s="5"/>
      <c r="BA293" s="5"/>
      <c r="BB293" s="5"/>
      <c r="BC293" s="5"/>
      <c r="BD293" s="5"/>
      <c r="BE293" s="5"/>
      <c r="BF293" s="5"/>
    </row>
    <row r="294" spans="1:58" x14ac:dyDescent="0.25">
      <c r="A294" s="5" t="str">
        <f t="shared" si="12"/>
        <v>Coverage ratio (specific allowances for loans to total gross impaired loans)201409</v>
      </c>
      <c r="B294" s="116">
        <v>201409</v>
      </c>
      <c r="C294" s="116">
        <v>14</v>
      </c>
      <c r="D294" s="116" t="s">
        <v>20</v>
      </c>
      <c r="E294" s="116">
        <v>0.23902781670000001</v>
      </c>
      <c r="F294" s="116">
        <v>0.37300569010000001</v>
      </c>
      <c r="G294" s="116">
        <v>0.46142713260000001</v>
      </c>
      <c r="H294" s="116">
        <v>0.45411594849999998</v>
      </c>
      <c r="I294" s="116">
        <v>0.45525967940000001</v>
      </c>
      <c r="J294" s="116">
        <v>0.53342732260000003</v>
      </c>
      <c r="K294" s="116">
        <v>0.64048448650000001</v>
      </c>
      <c r="L294" s="117">
        <v>432753658271</v>
      </c>
      <c r="M294" s="117">
        <v>950564431270</v>
      </c>
      <c r="N294" s="116">
        <v>0.46142713260000001</v>
      </c>
      <c r="O294" s="116">
        <v>0.46587062270000001</v>
      </c>
      <c r="P294" s="116">
        <v>55</v>
      </c>
      <c r="Q294" s="5"/>
      <c r="R294" s="5"/>
      <c r="S294" s="6"/>
      <c r="T294" s="6"/>
      <c r="U294" s="5"/>
      <c r="V294" s="5" t="str">
        <f t="shared" si="13"/>
        <v>Loan-to-deposit ratio20</v>
      </c>
      <c r="W294" s="120">
        <v>201412</v>
      </c>
      <c r="X294" s="120">
        <v>34</v>
      </c>
      <c r="Y294" s="120" t="s">
        <v>33</v>
      </c>
      <c r="Z294" s="121">
        <v>10</v>
      </c>
      <c r="AA294" s="120">
        <v>0.5276773736</v>
      </c>
      <c r="AB294" s="120">
        <v>20</v>
      </c>
      <c r="AC294" s="5"/>
      <c r="AD294" s="6"/>
      <c r="AE294" s="5"/>
      <c r="AF294" s="5"/>
      <c r="AG294" s="5"/>
      <c r="AH294" s="5"/>
      <c r="AI294" s="5"/>
      <c r="AJ294" s="5"/>
      <c r="AK294" s="5"/>
      <c r="AL294" s="5"/>
      <c r="AM294" s="5"/>
      <c r="AN294" s="5"/>
      <c r="AO294" s="5"/>
      <c r="AP294" s="5"/>
      <c r="AQ294" s="5"/>
      <c r="AR294" s="5"/>
      <c r="AS294" s="5"/>
      <c r="AT294" s="5"/>
      <c r="AU294" s="5"/>
      <c r="AV294" s="5"/>
      <c r="AW294" s="5"/>
      <c r="AX294" s="5"/>
      <c r="AY294" s="5"/>
      <c r="AZ294" s="5"/>
      <c r="BA294" s="5"/>
      <c r="BB294" s="5"/>
      <c r="BC294" s="5"/>
      <c r="BD294" s="5"/>
      <c r="BE294" s="5"/>
      <c r="BF294" s="5"/>
    </row>
    <row r="295" spans="1:58" x14ac:dyDescent="0.25">
      <c r="A295" s="5" t="str">
        <f t="shared" si="12"/>
        <v>Coverage ratio (specific allowances for loans to total gross impaired loans)201412</v>
      </c>
      <c r="B295" s="116">
        <v>201412</v>
      </c>
      <c r="C295" s="116">
        <v>14</v>
      </c>
      <c r="D295" s="116" t="s">
        <v>20</v>
      </c>
      <c r="E295" s="116">
        <v>0.25017662819999997</v>
      </c>
      <c r="F295" s="116">
        <v>0.39395626189999999</v>
      </c>
      <c r="G295" s="116">
        <v>0.46805164240000002</v>
      </c>
      <c r="H295" s="116">
        <v>0.46020095039999998</v>
      </c>
      <c r="I295" s="116">
        <v>0.46400726799999997</v>
      </c>
      <c r="J295" s="116">
        <v>0.53625583580000002</v>
      </c>
      <c r="K295" s="116">
        <v>0.61429301069999998</v>
      </c>
      <c r="L295" s="117">
        <v>426594417089</v>
      </c>
      <c r="M295" s="117">
        <v>919370118857</v>
      </c>
      <c r="N295" s="116">
        <v>0.47060676260000001</v>
      </c>
      <c r="O295" s="116">
        <v>0.46797088320000002</v>
      </c>
      <c r="P295" s="116">
        <v>55</v>
      </c>
      <c r="Q295" s="5"/>
      <c r="R295" s="5"/>
      <c r="S295" s="6"/>
      <c r="T295" s="6"/>
      <c r="U295" s="5"/>
      <c r="V295" s="5" t="str">
        <f t="shared" si="13"/>
        <v>Loan-to-deposit ratio99</v>
      </c>
      <c r="W295" s="120">
        <v>201412</v>
      </c>
      <c r="X295" s="120">
        <v>34</v>
      </c>
      <c r="Y295" s="120" t="s">
        <v>33</v>
      </c>
      <c r="Z295" s="121" t="s">
        <v>40</v>
      </c>
      <c r="AA295" s="120">
        <v>1.0933643881999999</v>
      </c>
      <c r="AB295" s="120">
        <v>99</v>
      </c>
      <c r="AC295" s="5"/>
      <c r="AD295" s="6"/>
      <c r="AE295" s="5"/>
      <c r="AF295" s="5"/>
      <c r="AG295" s="5"/>
      <c r="AH295" s="5"/>
      <c r="AI295" s="5"/>
      <c r="AJ295" s="5"/>
      <c r="AK295" s="5"/>
      <c r="AL295" s="5"/>
      <c r="AM295" s="5"/>
      <c r="AN295" s="5"/>
      <c r="AO295" s="5"/>
      <c r="AP295" s="5"/>
      <c r="AQ295" s="5"/>
      <c r="AR295" s="5"/>
      <c r="AS295" s="5"/>
      <c r="AT295" s="5"/>
      <c r="AU295" s="5"/>
      <c r="AV295" s="5"/>
      <c r="AW295" s="5"/>
      <c r="AX295" s="5"/>
      <c r="AY295" s="5"/>
      <c r="AZ295" s="5"/>
      <c r="BA295" s="5"/>
      <c r="BB295" s="5"/>
      <c r="BC295" s="5"/>
      <c r="BD295" s="5"/>
      <c r="BE295" s="5"/>
      <c r="BF295" s="5"/>
    </row>
    <row r="296" spans="1:58" x14ac:dyDescent="0.25">
      <c r="A296" s="5" t="str">
        <f t="shared" si="12"/>
        <v>Past due (&gt;90 days) loans and debt instruments to total loans and debt instruments200912</v>
      </c>
      <c r="B296" s="116">
        <v>200912</v>
      </c>
      <c r="C296" s="116">
        <v>15</v>
      </c>
      <c r="D296" s="116" t="s">
        <v>86</v>
      </c>
      <c r="E296" s="116">
        <v>0</v>
      </c>
      <c r="F296" s="116">
        <v>7.8371620000000002E-4</v>
      </c>
      <c r="G296" s="116">
        <v>3.0460836E-3</v>
      </c>
      <c r="H296" s="116">
        <v>9.1389945000000007E-3</v>
      </c>
      <c r="I296" s="116">
        <v>4.1986712999999998E-3</v>
      </c>
      <c r="J296" s="116">
        <v>8.1118570999999997E-3</v>
      </c>
      <c r="K296" s="116">
        <v>4.4350797900000002E-2</v>
      </c>
      <c r="L296" s="117">
        <v>66086340832</v>
      </c>
      <c r="M296" s="117">
        <v>15739822000000</v>
      </c>
      <c r="N296" s="116">
        <v>1.3378648999999999E-3</v>
      </c>
      <c r="O296" s="116">
        <v>4.0493435000000001E-3</v>
      </c>
      <c r="P296" s="116">
        <v>45</v>
      </c>
      <c r="Q296" s="5"/>
      <c r="R296" s="5"/>
      <c r="S296" s="6"/>
      <c r="T296" s="6"/>
      <c r="U296" s="5"/>
      <c r="V296" s="5" t="str">
        <f t="shared" si="13"/>
        <v>Customer deposits to total liabilities1</v>
      </c>
      <c r="W296" s="120">
        <v>201412</v>
      </c>
      <c r="X296" s="120">
        <v>35</v>
      </c>
      <c r="Y296" s="120" t="s">
        <v>35</v>
      </c>
      <c r="Z296" s="121">
        <v>10</v>
      </c>
      <c r="AA296" s="120">
        <v>0.93222337830000002</v>
      </c>
      <c r="AB296" s="120">
        <v>1</v>
      </c>
      <c r="AC296" s="5"/>
      <c r="AD296" s="6"/>
      <c r="AE296" s="5"/>
      <c r="AF296" s="5"/>
      <c r="AG296" s="5"/>
      <c r="AH296" s="5"/>
      <c r="AI296" s="5"/>
      <c r="AJ296" s="5"/>
      <c r="AK296" s="5"/>
      <c r="AL296" s="5"/>
      <c r="AM296" s="5"/>
      <c r="AN296" s="5"/>
      <c r="AO296" s="5"/>
      <c r="AP296" s="5"/>
      <c r="AQ296" s="5"/>
      <c r="AR296" s="5"/>
      <c r="AS296" s="5"/>
      <c r="AT296" s="5"/>
      <c r="AU296" s="5"/>
      <c r="AV296" s="5"/>
      <c r="AW296" s="5"/>
      <c r="AX296" s="5"/>
      <c r="AY296" s="5"/>
      <c r="AZ296" s="5"/>
      <c r="BA296" s="5"/>
      <c r="BB296" s="5"/>
      <c r="BC296" s="5"/>
      <c r="BD296" s="5"/>
      <c r="BE296" s="5"/>
      <c r="BF296" s="5"/>
    </row>
    <row r="297" spans="1:58" x14ac:dyDescent="0.25">
      <c r="A297" s="5" t="str">
        <f t="shared" si="12"/>
        <v>Past due (&gt;90 days) loans and debt instruments to total loans and debt instruments201003</v>
      </c>
      <c r="B297" s="116">
        <v>201003</v>
      </c>
      <c r="C297" s="116">
        <v>15</v>
      </c>
      <c r="D297" s="116" t="s">
        <v>86</v>
      </c>
      <c r="E297" s="116">
        <v>0</v>
      </c>
      <c r="F297" s="116">
        <v>3.794631E-4</v>
      </c>
      <c r="G297" s="116">
        <v>1.9746669999999998E-3</v>
      </c>
      <c r="H297" s="116">
        <v>6.7576774000000003E-3</v>
      </c>
      <c r="I297" s="116">
        <v>2.5043773E-3</v>
      </c>
      <c r="J297" s="116">
        <v>6.0577065999999997E-3</v>
      </c>
      <c r="K297" s="116">
        <v>4.31999359E-2</v>
      </c>
      <c r="L297" s="117">
        <v>39952982102</v>
      </c>
      <c r="M297" s="117">
        <v>15953260000000</v>
      </c>
      <c r="N297" s="116">
        <v>9.3566120000000003E-4</v>
      </c>
      <c r="O297" s="116">
        <v>2.4091431999999999E-3</v>
      </c>
      <c r="P297" s="116">
        <v>45</v>
      </c>
      <c r="Q297" s="5"/>
      <c r="R297" s="5"/>
      <c r="S297" s="6"/>
      <c r="T297" s="6"/>
      <c r="U297" s="5"/>
      <c r="V297" s="5" t="str">
        <f t="shared" si="13"/>
        <v>Customer deposits to total liabilities2</v>
      </c>
      <c r="W297" s="120">
        <v>201412</v>
      </c>
      <c r="X297" s="120">
        <v>35</v>
      </c>
      <c r="Y297" s="120" t="s">
        <v>35</v>
      </c>
      <c r="Z297" s="121">
        <v>3</v>
      </c>
      <c r="AA297" s="120">
        <v>0.86205076790000001</v>
      </c>
      <c r="AB297" s="120">
        <v>2</v>
      </c>
      <c r="AC297" s="5"/>
      <c r="AD297" s="6"/>
      <c r="AE297" s="5"/>
      <c r="AF297" s="5"/>
      <c r="AG297" s="5"/>
      <c r="AH297" s="5"/>
      <c r="AI297" s="5"/>
      <c r="AJ297" s="5"/>
      <c r="AK297" s="5"/>
      <c r="AL297" s="5"/>
      <c r="AM297" s="5"/>
      <c r="AN297" s="5"/>
      <c r="AO297" s="5"/>
      <c r="AP297" s="5"/>
      <c r="AQ297" s="5"/>
      <c r="AR297" s="5"/>
      <c r="AS297" s="5"/>
      <c r="AT297" s="5"/>
      <c r="AU297" s="5"/>
      <c r="AV297" s="5"/>
      <c r="AW297" s="5"/>
      <c r="AX297" s="5"/>
      <c r="AY297" s="5"/>
      <c r="AZ297" s="5"/>
      <c r="BA297" s="5"/>
      <c r="BB297" s="5"/>
      <c r="BC297" s="5"/>
      <c r="BD297" s="5"/>
      <c r="BE297" s="5"/>
      <c r="BF297" s="5"/>
    </row>
    <row r="298" spans="1:58" x14ac:dyDescent="0.25">
      <c r="A298" s="5" t="str">
        <f t="shared" si="12"/>
        <v>Past due (&gt;90 days) loans and debt instruments to total loans and debt instruments201006</v>
      </c>
      <c r="B298" s="116">
        <v>201006</v>
      </c>
      <c r="C298" s="116">
        <v>15</v>
      </c>
      <c r="D298" s="116" t="s">
        <v>86</v>
      </c>
      <c r="E298" s="116">
        <v>0</v>
      </c>
      <c r="F298" s="116">
        <v>4.4579400000000001E-4</v>
      </c>
      <c r="G298" s="116">
        <v>1.9872599000000002E-3</v>
      </c>
      <c r="H298" s="116">
        <v>7.1319679000000002E-3</v>
      </c>
      <c r="I298" s="116">
        <v>2.7449958999999999E-3</v>
      </c>
      <c r="J298" s="116">
        <v>5.5912979000000002E-3</v>
      </c>
      <c r="K298" s="116">
        <v>4.5193648599999997E-2</v>
      </c>
      <c r="L298" s="117">
        <v>44982298329</v>
      </c>
      <c r="M298" s="117">
        <v>16387018000000</v>
      </c>
      <c r="N298" s="116">
        <v>1.7321614E-3</v>
      </c>
      <c r="O298" s="116">
        <v>1.9872599000000002E-3</v>
      </c>
      <c r="P298" s="116">
        <v>45</v>
      </c>
      <c r="Q298" s="5"/>
      <c r="R298" s="5"/>
      <c r="S298" s="6"/>
      <c r="T298" s="6"/>
      <c r="U298" s="5"/>
      <c r="V298" s="5" t="str">
        <f t="shared" si="13"/>
        <v>Customer deposits to total liabilities3</v>
      </c>
      <c r="W298" s="120">
        <v>201412</v>
      </c>
      <c r="X298" s="120">
        <v>35</v>
      </c>
      <c r="Y298" s="120" t="s">
        <v>35</v>
      </c>
      <c r="Z298" s="121">
        <v>12</v>
      </c>
      <c r="AA298" s="120">
        <v>0.79645428569999999</v>
      </c>
      <c r="AB298" s="120">
        <v>3</v>
      </c>
      <c r="AC298" s="5"/>
      <c r="AD298" s="6"/>
      <c r="AE298" s="5"/>
      <c r="AF298" s="5"/>
      <c r="AG298" s="5"/>
      <c r="AH298" s="5"/>
      <c r="AI298" s="5"/>
      <c r="AJ298" s="5"/>
      <c r="AK298" s="5"/>
      <c r="AL298" s="5"/>
      <c r="AM298" s="5"/>
      <c r="AN298" s="5"/>
      <c r="AO298" s="5"/>
      <c r="AP298" s="5"/>
      <c r="AQ298" s="5"/>
      <c r="AR298" s="5"/>
      <c r="AS298" s="5"/>
      <c r="AT298" s="5"/>
      <c r="AU298" s="5"/>
      <c r="AV298" s="5"/>
      <c r="AW298" s="5"/>
      <c r="AX298" s="5"/>
      <c r="AY298" s="5"/>
      <c r="AZ298" s="5"/>
      <c r="BA298" s="5"/>
      <c r="BB298" s="5"/>
      <c r="BC298" s="5"/>
      <c r="BD298" s="5"/>
      <c r="BE298" s="5"/>
      <c r="BF298" s="5"/>
    </row>
    <row r="299" spans="1:58" x14ac:dyDescent="0.25">
      <c r="A299" s="5" t="str">
        <f t="shared" si="12"/>
        <v>Past due (&gt;90 days) loans and debt instruments to total loans and debt instruments201009</v>
      </c>
      <c r="B299" s="116">
        <v>201009</v>
      </c>
      <c r="C299" s="116">
        <v>15</v>
      </c>
      <c r="D299" s="116" t="s">
        <v>86</v>
      </c>
      <c r="E299" s="116">
        <v>0</v>
      </c>
      <c r="F299" s="116">
        <v>3.7895419999999999E-4</v>
      </c>
      <c r="G299" s="116">
        <v>1.7938994E-3</v>
      </c>
      <c r="H299" s="116">
        <v>7.9485143000000008E-3</v>
      </c>
      <c r="I299" s="116">
        <v>2.7876086999999998E-3</v>
      </c>
      <c r="J299" s="116">
        <v>6.0351987000000001E-3</v>
      </c>
      <c r="K299" s="116">
        <v>5.3982171199999998E-2</v>
      </c>
      <c r="L299" s="117">
        <v>46129682625</v>
      </c>
      <c r="M299" s="117">
        <v>16548120000000</v>
      </c>
      <c r="N299" s="116">
        <v>9.7164219999999995E-4</v>
      </c>
      <c r="O299" s="116">
        <v>2.4029243E-3</v>
      </c>
      <c r="P299" s="116">
        <v>46</v>
      </c>
      <c r="Q299" s="5"/>
      <c r="R299" s="5"/>
      <c r="S299" s="6"/>
      <c r="T299" s="6"/>
      <c r="U299" s="5"/>
      <c r="V299" s="5" t="str">
        <f t="shared" si="13"/>
        <v>Customer deposits to total liabilities4</v>
      </c>
      <c r="W299" s="120">
        <v>201412</v>
      </c>
      <c r="X299" s="120">
        <v>35</v>
      </c>
      <c r="Y299" s="120" t="s">
        <v>35</v>
      </c>
      <c r="Z299" s="121">
        <v>6</v>
      </c>
      <c r="AA299" s="120">
        <v>0.77622798250000002</v>
      </c>
      <c r="AB299" s="120">
        <v>4</v>
      </c>
      <c r="AC299" s="5"/>
      <c r="AD299" s="6"/>
      <c r="AE299" s="5"/>
      <c r="AF299" s="5"/>
      <c r="AG299" s="5"/>
      <c r="AH299" s="5"/>
      <c r="AI299" s="5"/>
      <c r="AJ299" s="5"/>
      <c r="AK299" s="5"/>
      <c r="AL299" s="5"/>
      <c r="AM299" s="5"/>
      <c r="AN299" s="5"/>
      <c r="AO299" s="5"/>
      <c r="AP299" s="5"/>
      <c r="AQ299" s="5"/>
      <c r="AR299" s="5"/>
      <c r="AS299" s="5"/>
      <c r="AT299" s="5"/>
      <c r="AU299" s="5"/>
      <c r="AV299" s="5"/>
      <c r="AW299" s="5"/>
      <c r="AX299" s="5"/>
      <c r="AY299" s="5"/>
      <c r="AZ299" s="5"/>
      <c r="BA299" s="5"/>
      <c r="BB299" s="5"/>
      <c r="BC299" s="5"/>
      <c r="BD299" s="5"/>
      <c r="BE299" s="5"/>
      <c r="BF299" s="5"/>
    </row>
    <row r="300" spans="1:58" x14ac:dyDescent="0.25">
      <c r="A300" s="5" t="str">
        <f t="shared" si="12"/>
        <v>Past due (&gt;90 days) loans and debt instruments to total loans and debt instruments201012</v>
      </c>
      <c r="B300" s="116">
        <v>201012</v>
      </c>
      <c r="C300" s="116">
        <v>15</v>
      </c>
      <c r="D300" s="116" t="s">
        <v>86</v>
      </c>
      <c r="E300" s="116">
        <v>0</v>
      </c>
      <c r="F300" s="116">
        <v>3.4200129999999997E-4</v>
      </c>
      <c r="G300" s="116">
        <v>2.0606426999999999E-3</v>
      </c>
      <c r="H300" s="116">
        <v>8.0092410000000003E-3</v>
      </c>
      <c r="I300" s="116">
        <v>3.4634964000000001E-3</v>
      </c>
      <c r="J300" s="116">
        <v>6.9501494999999998E-3</v>
      </c>
      <c r="K300" s="116">
        <v>5.7164682100000003E-2</v>
      </c>
      <c r="L300" s="117">
        <v>57136829800</v>
      </c>
      <c r="M300" s="117">
        <v>16496864000000</v>
      </c>
      <c r="N300" s="116">
        <v>2.0772429999999999E-3</v>
      </c>
      <c r="O300" s="116">
        <v>2.0606426999999999E-3</v>
      </c>
      <c r="P300" s="116">
        <v>46</v>
      </c>
      <c r="Q300" s="5"/>
      <c r="R300" s="5"/>
      <c r="S300" s="6"/>
      <c r="T300" s="6"/>
      <c r="U300" s="5"/>
      <c r="V300" s="5" t="str">
        <f t="shared" si="13"/>
        <v>Customer deposits to total liabilities5</v>
      </c>
      <c r="W300" s="120">
        <v>201412</v>
      </c>
      <c r="X300" s="120">
        <v>35</v>
      </c>
      <c r="Y300" s="120" t="s">
        <v>35</v>
      </c>
      <c r="Z300" s="121">
        <v>9</v>
      </c>
      <c r="AA300" s="120">
        <v>0.69968406809999995</v>
      </c>
      <c r="AB300" s="120">
        <v>5</v>
      </c>
      <c r="AC300" s="5"/>
      <c r="AD300" s="6"/>
      <c r="AE300" s="5"/>
      <c r="AF300" s="5"/>
      <c r="AG300" s="5"/>
      <c r="AH300" s="5"/>
      <c r="AI300" s="5"/>
      <c r="AJ300" s="5"/>
      <c r="AK300" s="5"/>
      <c r="AL300" s="5"/>
      <c r="AM300" s="5"/>
      <c r="AN300" s="5"/>
      <c r="AO300" s="5"/>
      <c r="AP300" s="5"/>
      <c r="AQ300" s="5"/>
      <c r="AR300" s="5"/>
      <c r="AS300" s="5"/>
      <c r="AT300" s="5"/>
      <c r="AU300" s="5"/>
      <c r="AV300" s="5"/>
      <c r="AW300" s="5"/>
      <c r="AX300" s="5"/>
      <c r="AY300" s="5"/>
      <c r="AZ300" s="5"/>
      <c r="BA300" s="5"/>
      <c r="BB300" s="5"/>
      <c r="BC300" s="5"/>
      <c r="BD300" s="5"/>
      <c r="BE300" s="5"/>
      <c r="BF300" s="5"/>
    </row>
    <row r="301" spans="1:58" x14ac:dyDescent="0.25">
      <c r="A301" s="5" t="str">
        <f t="shared" si="12"/>
        <v>Past due (&gt;90 days) loans and debt instruments to total loans and debt instruments201103</v>
      </c>
      <c r="B301" s="116">
        <v>201103</v>
      </c>
      <c r="C301" s="116">
        <v>15</v>
      </c>
      <c r="D301" s="116" t="s">
        <v>86</v>
      </c>
      <c r="E301" s="116">
        <v>0</v>
      </c>
      <c r="F301" s="116">
        <v>2.990472E-4</v>
      </c>
      <c r="G301" s="116">
        <v>1.193763E-3</v>
      </c>
      <c r="H301" s="116">
        <v>8.4861538E-3</v>
      </c>
      <c r="I301" s="116">
        <v>2.7439714000000001E-3</v>
      </c>
      <c r="J301" s="116">
        <v>5.7024234999999996E-3</v>
      </c>
      <c r="K301" s="116">
        <v>6.5491216500000005E-2</v>
      </c>
      <c r="L301" s="117">
        <v>44341212722</v>
      </c>
      <c r="M301" s="117">
        <v>16159503000000</v>
      </c>
      <c r="N301" s="116">
        <v>1.3735092E-3</v>
      </c>
      <c r="O301" s="116">
        <v>1.094373E-3</v>
      </c>
      <c r="P301" s="116">
        <v>45</v>
      </c>
      <c r="Q301" s="5"/>
      <c r="R301" s="5"/>
      <c r="S301" s="6"/>
      <c r="T301" s="6"/>
      <c r="U301" s="5"/>
      <c r="V301" s="5" t="str">
        <f t="shared" si="13"/>
        <v>Customer deposits to total liabilities6</v>
      </c>
      <c r="W301" s="120">
        <v>201412</v>
      </c>
      <c r="X301" s="120">
        <v>35</v>
      </c>
      <c r="Y301" s="120" t="s">
        <v>35</v>
      </c>
      <c r="Z301" s="121">
        <v>1</v>
      </c>
      <c r="AA301" s="120">
        <v>0.69314904730000004</v>
      </c>
      <c r="AB301" s="120">
        <v>6</v>
      </c>
      <c r="AC301" s="5"/>
      <c r="AD301" s="6"/>
      <c r="AE301" s="5"/>
      <c r="AF301" s="5"/>
      <c r="AG301" s="5"/>
      <c r="AH301" s="5"/>
      <c r="AI301" s="5"/>
      <c r="AJ301" s="5"/>
      <c r="AK301" s="5"/>
      <c r="AL301" s="5"/>
      <c r="AM301" s="5"/>
      <c r="AN301" s="5"/>
      <c r="AO301" s="5"/>
      <c r="AP301" s="5"/>
      <c r="AQ301" s="5"/>
      <c r="AR301" s="5"/>
      <c r="AS301" s="5"/>
      <c r="AT301" s="5"/>
      <c r="AU301" s="5"/>
      <c r="AV301" s="5"/>
      <c r="AW301" s="5"/>
      <c r="AX301" s="5"/>
      <c r="AY301" s="5"/>
      <c r="AZ301" s="5"/>
      <c r="BA301" s="5"/>
      <c r="BB301" s="5"/>
      <c r="BC301" s="5"/>
      <c r="BD301" s="5"/>
      <c r="BE301" s="5"/>
      <c r="BF301" s="5"/>
    </row>
    <row r="302" spans="1:58" x14ac:dyDescent="0.25">
      <c r="A302" s="5" t="str">
        <f t="shared" si="12"/>
        <v>Past due (&gt;90 days) loans and debt instruments to total loans and debt instruments201106</v>
      </c>
      <c r="B302" s="116">
        <v>201106</v>
      </c>
      <c r="C302" s="116">
        <v>15</v>
      </c>
      <c r="D302" s="116" t="s">
        <v>86</v>
      </c>
      <c r="E302" s="116">
        <v>0</v>
      </c>
      <c r="F302" s="116">
        <v>2.222041E-4</v>
      </c>
      <c r="G302" s="116">
        <v>1.3883931E-3</v>
      </c>
      <c r="H302" s="116">
        <v>8.8916450000000001E-3</v>
      </c>
      <c r="I302" s="116">
        <v>2.7927428999999998E-3</v>
      </c>
      <c r="J302" s="116">
        <v>7.7795299999999998E-3</v>
      </c>
      <c r="K302" s="116">
        <v>5.0727371E-2</v>
      </c>
      <c r="L302" s="117">
        <v>48401276500</v>
      </c>
      <c r="M302" s="117">
        <v>17331089000000</v>
      </c>
      <c r="N302" s="116">
        <v>1.3887195E-3</v>
      </c>
      <c r="O302" s="116">
        <v>1.3611306000000001E-3</v>
      </c>
      <c r="P302" s="116">
        <v>51</v>
      </c>
      <c r="Q302" s="5"/>
      <c r="R302" s="5"/>
      <c r="S302" s="6"/>
      <c r="T302" s="6"/>
      <c r="U302" s="5"/>
      <c r="V302" s="5" t="str">
        <f t="shared" si="13"/>
        <v>Customer deposits to total liabilities7</v>
      </c>
      <c r="W302" s="120">
        <v>201412</v>
      </c>
      <c r="X302" s="120">
        <v>35</v>
      </c>
      <c r="Y302" s="120" t="s">
        <v>35</v>
      </c>
      <c r="Z302" s="121" t="s">
        <v>32</v>
      </c>
      <c r="AA302" s="120">
        <v>0.64748392180000003</v>
      </c>
      <c r="AB302" s="120">
        <v>7</v>
      </c>
      <c r="AC302" s="5"/>
      <c r="AD302" s="6"/>
      <c r="AE302" s="5"/>
      <c r="AF302" s="5"/>
      <c r="AG302" s="5"/>
      <c r="AH302" s="5"/>
      <c r="AI302" s="5"/>
      <c r="AJ302" s="5"/>
      <c r="AK302" s="5"/>
      <c r="AL302" s="5"/>
      <c r="AM302" s="5"/>
      <c r="AN302" s="5"/>
      <c r="AO302" s="5"/>
      <c r="AP302" s="5"/>
      <c r="AQ302" s="5"/>
      <c r="AR302" s="5"/>
      <c r="AS302" s="5"/>
      <c r="AT302" s="5"/>
      <c r="AU302" s="5"/>
      <c r="AV302" s="5"/>
      <c r="AW302" s="5"/>
      <c r="AX302" s="5"/>
      <c r="AY302" s="5"/>
      <c r="AZ302" s="5"/>
      <c r="BA302" s="5"/>
      <c r="BB302" s="5"/>
      <c r="BC302" s="5"/>
      <c r="BD302" s="5"/>
      <c r="BE302" s="5"/>
      <c r="BF302" s="5"/>
    </row>
    <row r="303" spans="1:58" x14ac:dyDescent="0.25">
      <c r="A303" s="5" t="str">
        <f t="shared" si="12"/>
        <v>Past due (&gt;90 days) loans and debt instruments to total loans and debt instruments201109</v>
      </c>
      <c r="B303" s="116">
        <v>201109</v>
      </c>
      <c r="C303" s="116">
        <v>15</v>
      </c>
      <c r="D303" s="116" t="s">
        <v>86</v>
      </c>
      <c r="E303" s="116">
        <v>0</v>
      </c>
      <c r="F303" s="116">
        <v>3.1272290000000001E-4</v>
      </c>
      <c r="G303" s="116">
        <v>1.4985172000000001E-3</v>
      </c>
      <c r="H303" s="116">
        <v>9.9852792000000006E-3</v>
      </c>
      <c r="I303" s="116">
        <v>2.9741949999999998E-3</v>
      </c>
      <c r="J303" s="116">
        <v>7.5269804000000001E-3</v>
      </c>
      <c r="K303" s="116">
        <v>4.9700005800000002E-2</v>
      </c>
      <c r="L303" s="117">
        <v>51870771693</v>
      </c>
      <c r="M303" s="117">
        <v>17440273000000</v>
      </c>
      <c r="N303" s="116">
        <v>1.3521984999999999E-3</v>
      </c>
      <c r="O303" s="116">
        <v>1.5400495000000001E-3</v>
      </c>
      <c r="P303" s="116">
        <v>50</v>
      </c>
      <c r="Q303" s="5"/>
      <c r="R303" s="5"/>
      <c r="S303" s="6"/>
      <c r="T303" s="6"/>
      <c r="U303" s="5"/>
      <c r="V303" s="5" t="str">
        <f t="shared" si="13"/>
        <v>Customer deposits to total liabilities8</v>
      </c>
      <c r="W303" s="120">
        <v>201412</v>
      </c>
      <c r="X303" s="120">
        <v>35</v>
      </c>
      <c r="Y303" s="120" t="s">
        <v>35</v>
      </c>
      <c r="Z303" s="121">
        <v>7</v>
      </c>
      <c r="AA303" s="120">
        <v>0.61493954719999999</v>
      </c>
      <c r="AB303" s="120">
        <v>8</v>
      </c>
      <c r="AC303" s="5"/>
      <c r="AD303" s="6"/>
      <c r="AE303" s="5"/>
      <c r="AF303" s="5"/>
      <c r="AG303" s="5"/>
      <c r="AH303" s="5"/>
      <c r="AI303" s="5"/>
      <c r="AJ303" s="5"/>
      <c r="AK303" s="5"/>
      <c r="AL303" s="5"/>
      <c r="AM303" s="5"/>
      <c r="AN303" s="5"/>
      <c r="AO303" s="5"/>
      <c r="AP303" s="5"/>
      <c r="AQ303" s="5"/>
      <c r="AR303" s="5"/>
      <c r="AS303" s="5"/>
      <c r="AT303" s="5"/>
      <c r="AU303" s="5"/>
      <c r="AV303" s="5"/>
      <c r="AW303" s="5"/>
      <c r="AX303" s="5"/>
      <c r="AY303" s="5"/>
      <c r="AZ303" s="5"/>
      <c r="BA303" s="5"/>
      <c r="BB303" s="5"/>
      <c r="BC303" s="5"/>
      <c r="BD303" s="5"/>
      <c r="BE303" s="5"/>
      <c r="BF303" s="5"/>
    </row>
    <row r="304" spans="1:58" x14ac:dyDescent="0.25">
      <c r="A304" s="5" t="str">
        <f t="shared" si="12"/>
        <v>Past due (&gt;90 days) loans and debt instruments to total loans and debt instruments201112</v>
      </c>
      <c r="B304" s="116">
        <v>201112</v>
      </c>
      <c r="C304" s="116">
        <v>15</v>
      </c>
      <c r="D304" s="116" t="s">
        <v>86</v>
      </c>
      <c r="E304" s="116">
        <v>0</v>
      </c>
      <c r="F304" s="116">
        <v>2.8083310000000001E-4</v>
      </c>
      <c r="G304" s="116">
        <v>2.5197072E-3</v>
      </c>
      <c r="H304" s="116">
        <v>7.9287682000000002E-3</v>
      </c>
      <c r="I304" s="116">
        <v>2.8004191999999998E-3</v>
      </c>
      <c r="J304" s="116">
        <v>7.7991752999999999E-3</v>
      </c>
      <c r="K304" s="116">
        <v>4.96105503E-2</v>
      </c>
      <c r="L304" s="117">
        <v>48895567738</v>
      </c>
      <c r="M304" s="117">
        <v>17460089000000</v>
      </c>
      <c r="N304" s="116">
        <v>1.3273419E-3</v>
      </c>
      <c r="O304" s="116">
        <v>3.0628387999999999E-3</v>
      </c>
      <c r="P304" s="116">
        <v>54</v>
      </c>
      <c r="Q304" s="5"/>
      <c r="R304" s="5"/>
      <c r="S304" s="6"/>
      <c r="T304" s="6"/>
      <c r="U304" s="5"/>
      <c r="V304" s="5" t="str">
        <f t="shared" si="13"/>
        <v>Customer deposits to total liabilities9</v>
      </c>
      <c r="W304" s="120">
        <v>201412</v>
      </c>
      <c r="X304" s="120">
        <v>35</v>
      </c>
      <c r="Y304" s="120" t="s">
        <v>35</v>
      </c>
      <c r="Z304" s="121" t="s">
        <v>23</v>
      </c>
      <c r="AA304" s="120">
        <v>0.60723192120000002</v>
      </c>
      <c r="AB304" s="120">
        <v>9</v>
      </c>
      <c r="AC304" s="5"/>
      <c r="AD304" s="6"/>
      <c r="AE304" s="5"/>
      <c r="AF304" s="5"/>
      <c r="AG304" s="5"/>
      <c r="AH304" s="5"/>
      <c r="AI304" s="5"/>
      <c r="AJ304" s="5"/>
      <c r="AK304" s="5"/>
      <c r="AL304" s="5"/>
      <c r="AM304" s="5"/>
      <c r="AN304" s="5"/>
      <c r="AO304" s="5"/>
      <c r="AP304" s="5"/>
      <c r="AQ304" s="5"/>
      <c r="AR304" s="5"/>
      <c r="AS304" s="5"/>
      <c r="AT304" s="5"/>
      <c r="AU304" s="5"/>
      <c r="AV304" s="5"/>
      <c r="AW304" s="5"/>
      <c r="AX304" s="5"/>
      <c r="AY304" s="5"/>
      <c r="AZ304" s="5"/>
      <c r="BA304" s="5"/>
      <c r="BB304" s="5"/>
      <c r="BC304" s="5"/>
      <c r="BD304" s="5"/>
      <c r="BE304" s="5"/>
      <c r="BF304" s="5"/>
    </row>
    <row r="305" spans="1:58" x14ac:dyDescent="0.25">
      <c r="A305" s="5" t="str">
        <f t="shared" si="12"/>
        <v>Past due (&gt;90 days) loans and debt instruments to total loans and debt instruments201203</v>
      </c>
      <c r="B305" s="116">
        <v>201203</v>
      </c>
      <c r="C305" s="116">
        <v>15</v>
      </c>
      <c r="D305" s="116" t="s">
        <v>86</v>
      </c>
      <c r="E305" s="116">
        <v>0</v>
      </c>
      <c r="F305" s="116">
        <v>1.674829E-4</v>
      </c>
      <c r="G305" s="116">
        <v>1.624522E-3</v>
      </c>
      <c r="H305" s="116">
        <v>9.7719868000000001E-3</v>
      </c>
      <c r="I305" s="116">
        <v>3.0164740999999999E-3</v>
      </c>
      <c r="J305" s="116">
        <v>8.3744927999999993E-3</v>
      </c>
      <c r="K305" s="116">
        <v>6.12184146E-2</v>
      </c>
      <c r="L305" s="117">
        <v>51516622358</v>
      </c>
      <c r="M305" s="117">
        <v>17078424000000</v>
      </c>
      <c r="N305" s="116">
        <v>9.750564E-4</v>
      </c>
      <c r="O305" s="116">
        <v>2.7420518E-3</v>
      </c>
      <c r="P305" s="116">
        <v>53</v>
      </c>
      <c r="Q305" s="5"/>
      <c r="R305" s="5"/>
      <c r="S305" s="6"/>
      <c r="T305" s="6"/>
      <c r="U305" s="5"/>
      <c r="V305" s="5" t="str">
        <f t="shared" si="13"/>
        <v>Customer deposits to total liabilities10</v>
      </c>
      <c r="W305" s="120">
        <v>201412</v>
      </c>
      <c r="X305" s="120">
        <v>35</v>
      </c>
      <c r="Y305" s="120" t="s">
        <v>35</v>
      </c>
      <c r="Z305" s="121">
        <v>4</v>
      </c>
      <c r="AA305" s="120">
        <v>0.57547767500000002</v>
      </c>
      <c r="AB305" s="120">
        <v>10</v>
      </c>
      <c r="AC305" s="5"/>
      <c r="AD305" s="6"/>
      <c r="AE305" s="5"/>
      <c r="AF305" s="5"/>
      <c r="AG305" s="5"/>
      <c r="AH305" s="5"/>
      <c r="AI305" s="5"/>
      <c r="AJ305" s="5"/>
      <c r="AK305" s="5"/>
      <c r="AL305" s="5"/>
      <c r="AM305" s="5"/>
      <c r="AN305" s="5"/>
      <c r="AO305" s="5"/>
      <c r="AP305" s="5"/>
      <c r="AQ305" s="5"/>
      <c r="AR305" s="5"/>
      <c r="AS305" s="5"/>
      <c r="AT305" s="5"/>
      <c r="AU305" s="5"/>
      <c r="AV305" s="5"/>
      <c r="AW305" s="5"/>
      <c r="AX305" s="5"/>
      <c r="AY305" s="5"/>
      <c r="AZ305" s="5"/>
      <c r="BA305" s="5"/>
      <c r="BB305" s="5"/>
      <c r="BC305" s="5"/>
      <c r="BD305" s="5"/>
      <c r="BE305" s="5"/>
      <c r="BF305" s="5"/>
    </row>
    <row r="306" spans="1:58" x14ac:dyDescent="0.25">
      <c r="A306" s="5" t="str">
        <f t="shared" si="12"/>
        <v>Past due (&gt;90 days) loans and debt instruments to total loans and debt instruments201206</v>
      </c>
      <c r="B306" s="116">
        <v>201206</v>
      </c>
      <c r="C306" s="116">
        <v>15</v>
      </c>
      <c r="D306" s="116" t="s">
        <v>86</v>
      </c>
      <c r="E306" s="116">
        <v>0</v>
      </c>
      <c r="F306" s="116">
        <v>1.6543309999999999E-4</v>
      </c>
      <c r="G306" s="116">
        <v>1.5750883E-3</v>
      </c>
      <c r="H306" s="116">
        <v>8.5140424999999992E-3</v>
      </c>
      <c r="I306" s="116">
        <v>2.6039303000000001E-3</v>
      </c>
      <c r="J306" s="116">
        <v>8.1834234000000006E-3</v>
      </c>
      <c r="K306" s="116">
        <v>5.4612239200000003E-2</v>
      </c>
      <c r="L306" s="117">
        <v>45607137361</v>
      </c>
      <c r="M306" s="117">
        <v>17514730000000</v>
      </c>
      <c r="N306" s="116">
        <v>8.8830020000000003E-4</v>
      </c>
      <c r="O306" s="116">
        <v>2.2091736999999998E-3</v>
      </c>
      <c r="P306" s="116">
        <v>54</v>
      </c>
      <c r="Q306" s="5"/>
      <c r="R306" s="5"/>
      <c r="S306" s="6"/>
      <c r="T306" s="6"/>
      <c r="U306" s="5"/>
      <c r="V306" s="5" t="str">
        <f t="shared" si="13"/>
        <v>Customer deposits to total liabilities11</v>
      </c>
      <c r="W306" s="120">
        <v>201412</v>
      </c>
      <c r="X306" s="120">
        <v>35</v>
      </c>
      <c r="Y306" s="120" t="s">
        <v>35</v>
      </c>
      <c r="Z306" s="121">
        <v>13</v>
      </c>
      <c r="AA306" s="120">
        <v>0.57139786370000001</v>
      </c>
      <c r="AB306" s="120">
        <v>11</v>
      </c>
      <c r="AC306" s="5"/>
      <c r="AD306" s="6"/>
      <c r="AE306" s="5"/>
      <c r="AF306" s="5"/>
      <c r="AG306" s="5"/>
      <c r="AH306" s="5"/>
      <c r="AI306" s="5"/>
      <c r="AJ306" s="5"/>
      <c r="AK306" s="5"/>
      <c r="AL306" s="5"/>
      <c r="AM306" s="5"/>
      <c r="AN306" s="5"/>
      <c r="AO306" s="5"/>
      <c r="AP306" s="5"/>
      <c r="AQ306" s="5"/>
      <c r="AR306" s="5"/>
      <c r="AS306" s="5"/>
      <c r="AT306" s="5"/>
      <c r="AU306" s="5"/>
      <c r="AV306" s="5"/>
      <c r="AW306" s="5"/>
      <c r="AX306" s="5"/>
      <c r="AY306" s="5"/>
      <c r="AZ306" s="5"/>
      <c r="BA306" s="5"/>
      <c r="BB306" s="5"/>
      <c r="BC306" s="5"/>
      <c r="BD306" s="5"/>
      <c r="BE306" s="5"/>
      <c r="BF306" s="5"/>
    </row>
    <row r="307" spans="1:58" x14ac:dyDescent="0.25">
      <c r="A307" s="5" t="str">
        <f t="shared" si="12"/>
        <v>Past due (&gt;90 days) loans and debt instruments to total loans and debt instruments201209</v>
      </c>
      <c r="B307" s="116">
        <v>201209</v>
      </c>
      <c r="C307" s="116">
        <v>15</v>
      </c>
      <c r="D307" s="116" t="s">
        <v>86</v>
      </c>
      <c r="E307" s="116">
        <v>0</v>
      </c>
      <c r="F307" s="116">
        <v>4.25525E-4</v>
      </c>
      <c r="G307" s="116">
        <v>2.2051328000000001E-3</v>
      </c>
      <c r="H307" s="116">
        <v>1.0014865499999999E-2</v>
      </c>
      <c r="I307" s="116">
        <v>3.2556348000000001E-3</v>
      </c>
      <c r="J307" s="116">
        <v>9.8337916000000008E-3</v>
      </c>
      <c r="K307" s="116">
        <v>5.2968889399999997E-2</v>
      </c>
      <c r="L307" s="117">
        <v>55843520833</v>
      </c>
      <c r="M307" s="117">
        <v>17152882000000</v>
      </c>
      <c r="N307" s="116">
        <v>1.1115598000000001E-3</v>
      </c>
      <c r="O307" s="116">
        <v>2.4139501999999998E-3</v>
      </c>
      <c r="P307" s="116">
        <v>53</v>
      </c>
      <c r="Q307" s="5"/>
      <c r="R307" s="5"/>
      <c r="S307" s="6"/>
      <c r="T307" s="6"/>
      <c r="U307" s="5"/>
      <c r="V307" s="5" t="str">
        <f t="shared" si="13"/>
        <v>Customer deposits to total liabilities12</v>
      </c>
      <c r="W307" s="120">
        <v>201412</v>
      </c>
      <c r="X307" s="120">
        <v>35</v>
      </c>
      <c r="Y307" s="120" t="s">
        <v>35</v>
      </c>
      <c r="Z307" s="121">
        <v>11</v>
      </c>
      <c r="AA307" s="120">
        <v>0.56683996280000004</v>
      </c>
      <c r="AB307" s="120">
        <v>12</v>
      </c>
      <c r="AC307" s="5"/>
      <c r="AD307" s="6"/>
      <c r="AE307" s="5"/>
      <c r="AF307" s="5"/>
      <c r="AG307" s="5"/>
      <c r="AH307" s="5"/>
      <c r="AI307" s="5"/>
      <c r="AJ307" s="5"/>
      <c r="AK307" s="5"/>
      <c r="AL307" s="5"/>
      <c r="AM307" s="5"/>
      <c r="AN307" s="5"/>
      <c r="AO307" s="5"/>
      <c r="AP307" s="5"/>
      <c r="AQ307" s="5"/>
      <c r="AR307" s="5"/>
      <c r="AS307" s="5"/>
      <c r="AT307" s="5"/>
      <c r="AU307" s="5"/>
      <c r="AV307" s="5"/>
      <c r="AW307" s="5"/>
      <c r="AX307" s="5"/>
      <c r="AY307" s="5"/>
      <c r="AZ307" s="5"/>
      <c r="BA307" s="5"/>
      <c r="BB307" s="5"/>
      <c r="BC307" s="5"/>
      <c r="BD307" s="5"/>
      <c r="BE307" s="5"/>
      <c r="BF307" s="5"/>
    </row>
    <row r="308" spans="1:58" x14ac:dyDescent="0.25">
      <c r="A308" s="5" t="str">
        <f t="shared" si="12"/>
        <v>Past due (&gt;90 days) loans and debt instruments to total loans and debt instruments201212</v>
      </c>
      <c r="B308" s="116">
        <v>201212</v>
      </c>
      <c r="C308" s="116">
        <v>15</v>
      </c>
      <c r="D308" s="116" t="s">
        <v>86</v>
      </c>
      <c r="E308" s="116">
        <v>0</v>
      </c>
      <c r="F308" s="116">
        <v>3.056383E-4</v>
      </c>
      <c r="G308" s="116">
        <v>1.48464E-3</v>
      </c>
      <c r="H308" s="116">
        <v>8.9195733000000006E-3</v>
      </c>
      <c r="I308" s="116">
        <v>2.7027037000000001E-3</v>
      </c>
      <c r="J308" s="116">
        <v>8.9952838999999996E-3</v>
      </c>
      <c r="K308" s="116">
        <v>6.1471398900000002E-2</v>
      </c>
      <c r="L308" s="117">
        <v>45493129861</v>
      </c>
      <c r="M308" s="117">
        <v>16832452000000</v>
      </c>
      <c r="N308" s="116">
        <v>1.0089954999999999E-3</v>
      </c>
      <c r="O308" s="116">
        <v>2.4079344000000002E-3</v>
      </c>
      <c r="P308" s="116">
        <v>54</v>
      </c>
      <c r="Q308" s="5"/>
      <c r="R308" s="5"/>
      <c r="S308" s="6"/>
      <c r="T308" s="6"/>
      <c r="U308" s="5"/>
      <c r="V308" s="5" t="str">
        <f t="shared" si="13"/>
        <v>Customer deposits to total liabilities13</v>
      </c>
      <c r="W308" s="120">
        <v>201412</v>
      </c>
      <c r="X308" s="120">
        <v>35</v>
      </c>
      <c r="Y308" s="120" t="s">
        <v>35</v>
      </c>
      <c r="Z308" s="121" t="s">
        <v>38</v>
      </c>
      <c r="AA308" s="120">
        <v>0.55311449270000002</v>
      </c>
      <c r="AB308" s="120">
        <v>13</v>
      </c>
      <c r="AC308" s="5"/>
      <c r="AD308" s="6"/>
      <c r="AE308" s="5"/>
      <c r="AF308" s="5"/>
      <c r="AG308" s="5"/>
      <c r="AH308" s="5"/>
      <c r="AI308" s="5"/>
      <c r="AJ308" s="5"/>
      <c r="AK308" s="5"/>
      <c r="AL308" s="5"/>
      <c r="AM308" s="5"/>
      <c r="AN308" s="5"/>
      <c r="AO308" s="5"/>
      <c r="AP308" s="5"/>
      <c r="AQ308" s="5"/>
      <c r="AR308" s="5"/>
      <c r="AS308" s="5"/>
      <c r="AT308" s="5"/>
      <c r="AU308" s="5"/>
      <c r="AV308" s="5"/>
      <c r="AW308" s="5"/>
      <c r="AX308" s="5"/>
      <c r="AY308" s="5"/>
      <c r="AZ308" s="5"/>
      <c r="BA308" s="5"/>
      <c r="BB308" s="5"/>
      <c r="BC308" s="5"/>
      <c r="BD308" s="5"/>
      <c r="BE308" s="5"/>
      <c r="BF308" s="5"/>
    </row>
    <row r="309" spans="1:58" x14ac:dyDescent="0.25">
      <c r="A309" s="5" t="str">
        <f t="shared" si="12"/>
        <v>Past due (&gt;90 days) loans and debt instruments to total loans and debt instruments201303</v>
      </c>
      <c r="B309" s="116">
        <v>201303</v>
      </c>
      <c r="C309" s="116">
        <v>15</v>
      </c>
      <c r="D309" s="116" t="s">
        <v>86</v>
      </c>
      <c r="E309" s="116">
        <v>0</v>
      </c>
      <c r="F309" s="116">
        <v>3.5614199999999999E-4</v>
      </c>
      <c r="G309" s="116">
        <v>1.9956997999999999E-3</v>
      </c>
      <c r="H309" s="116">
        <v>8.5815694000000008E-3</v>
      </c>
      <c r="I309" s="116">
        <v>2.8394119999999999E-3</v>
      </c>
      <c r="J309" s="116">
        <v>7.2169720000000003E-3</v>
      </c>
      <c r="K309" s="116">
        <v>5.2254214100000002E-2</v>
      </c>
      <c r="L309" s="117">
        <v>47835557818</v>
      </c>
      <c r="M309" s="117">
        <v>16846994000000</v>
      </c>
      <c r="N309" s="116">
        <v>9.6277690000000002E-4</v>
      </c>
      <c r="O309" s="116">
        <v>2.7932798999999999E-3</v>
      </c>
      <c r="P309" s="116">
        <v>52</v>
      </c>
      <c r="Q309" s="5"/>
      <c r="R309" s="5"/>
      <c r="S309" s="6"/>
      <c r="T309" s="6"/>
      <c r="U309" s="5"/>
      <c r="V309" s="5" t="str">
        <f t="shared" si="13"/>
        <v>Customer deposits to total liabilities14</v>
      </c>
      <c r="W309" s="120">
        <v>201412</v>
      </c>
      <c r="X309" s="120">
        <v>35</v>
      </c>
      <c r="Y309" s="120" t="s">
        <v>35</v>
      </c>
      <c r="Z309" s="121">
        <v>2</v>
      </c>
      <c r="AA309" s="120">
        <v>0.55138629689999996</v>
      </c>
      <c r="AB309" s="120">
        <v>14</v>
      </c>
      <c r="AC309" s="5"/>
      <c r="AD309" s="6"/>
      <c r="AE309" s="5"/>
      <c r="AF309" s="5"/>
      <c r="AG309" s="5"/>
      <c r="AH309" s="5"/>
      <c r="AI309" s="5"/>
      <c r="AJ309" s="5"/>
      <c r="AK309" s="5"/>
      <c r="AL309" s="5"/>
      <c r="AM309" s="5"/>
      <c r="AN309" s="5"/>
      <c r="AO309" s="5"/>
      <c r="AP309" s="5"/>
      <c r="AQ309" s="5"/>
      <c r="AR309" s="5"/>
      <c r="AS309" s="5"/>
      <c r="AT309" s="5"/>
      <c r="AU309" s="5"/>
      <c r="AV309" s="5"/>
      <c r="AW309" s="5"/>
      <c r="AX309" s="5"/>
      <c r="AY309" s="5"/>
      <c r="AZ309" s="5"/>
      <c r="BA309" s="5"/>
      <c r="BB309" s="5"/>
      <c r="BC309" s="5"/>
      <c r="BD309" s="5"/>
      <c r="BE309" s="5"/>
      <c r="BF309" s="5"/>
    </row>
    <row r="310" spans="1:58" x14ac:dyDescent="0.25">
      <c r="A310" s="5" t="str">
        <f t="shared" si="12"/>
        <v>Past due (&gt;90 days) loans and debt instruments to total loans and debt instruments201306</v>
      </c>
      <c r="B310" s="116">
        <v>201306</v>
      </c>
      <c r="C310" s="116">
        <v>15</v>
      </c>
      <c r="D310" s="116" t="s">
        <v>86</v>
      </c>
      <c r="E310" s="116">
        <v>0</v>
      </c>
      <c r="F310" s="116">
        <v>3.2141070000000002E-4</v>
      </c>
      <c r="G310" s="116">
        <v>3.0470123000000001E-3</v>
      </c>
      <c r="H310" s="116">
        <v>9.2421068999999998E-3</v>
      </c>
      <c r="I310" s="116">
        <v>3.0958012000000001E-3</v>
      </c>
      <c r="J310" s="116">
        <v>7.1472862999999998E-3</v>
      </c>
      <c r="K310" s="116">
        <v>5.1849823900000001E-2</v>
      </c>
      <c r="L310" s="117">
        <v>51818073762</v>
      </c>
      <c r="M310" s="117">
        <v>16738179000000</v>
      </c>
      <c r="N310" s="116">
        <v>9.3295520000000003E-4</v>
      </c>
      <c r="O310" s="116">
        <v>3.4460693000000001E-3</v>
      </c>
      <c r="P310" s="116">
        <v>52</v>
      </c>
      <c r="Q310" s="5"/>
      <c r="R310" s="5"/>
      <c r="S310" s="6"/>
      <c r="T310" s="6"/>
      <c r="U310" s="5"/>
      <c r="V310" s="5" t="str">
        <f t="shared" si="13"/>
        <v>Customer deposits to total liabilities15</v>
      </c>
      <c r="W310" s="120">
        <v>201412</v>
      </c>
      <c r="X310" s="120">
        <v>35</v>
      </c>
      <c r="Y310" s="120" t="s">
        <v>35</v>
      </c>
      <c r="Z310" s="121" t="s">
        <v>29</v>
      </c>
      <c r="AA310" s="120">
        <v>0.49775844120000001</v>
      </c>
      <c r="AB310" s="120">
        <v>15</v>
      </c>
      <c r="AC310" s="5"/>
      <c r="AD310" s="6"/>
      <c r="AE310" s="5"/>
      <c r="AF310" s="5"/>
      <c r="AG310" s="5"/>
      <c r="AH310" s="5"/>
      <c r="AI310" s="5"/>
      <c r="AJ310" s="5"/>
      <c r="AK310" s="5"/>
      <c r="AL310" s="5"/>
      <c r="AM310" s="5"/>
      <c r="AN310" s="5"/>
      <c r="AO310" s="5"/>
      <c r="AP310" s="5"/>
      <c r="AQ310" s="5"/>
      <c r="AR310" s="5"/>
      <c r="AS310" s="5"/>
      <c r="AT310" s="5"/>
      <c r="AU310" s="5"/>
      <c r="AV310" s="5"/>
      <c r="AW310" s="5"/>
      <c r="AX310" s="5"/>
      <c r="AY310" s="5"/>
      <c r="AZ310" s="5"/>
      <c r="BA310" s="5"/>
      <c r="BB310" s="5"/>
      <c r="BC310" s="5"/>
      <c r="BD310" s="5"/>
      <c r="BE310" s="5"/>
      <c r="BF310" s="5"/>
    </row>
    <row r="311" spans="1:58" x14ac:dyDescent="0.25">
      <c r="A311" s="5" t="str">
        <f t="shared" si="12"/>
        <v>Past due (&gt;90 days) loans and debt instruments to total loans and debt instruments201309</v>
      </c>
      <c r="B311" s="116">
        <v>201309</v>
      </c>
      <c r="C311" s="116">
        <v>15</v>
      </c>
      <c r="D311" s="116" t="s">
        <v>86</v>
      </c>
      <c r="E311" s="116">
        <v>0</v>
      </c>
      <c r="F311" s="116">
        <v>3.8917770000000001E-4</v>
      </c>
      <c r="G311" s="116">
        <v>3.0884286E-3</v>
      </c>
      <c r="H311" s="116">
        <v>1.00352224E-2</v>
      </c>
      <c r="I311" s="116">
        <v>3.2218905E-3</v>
      </c>
      <c r="J311" s="116">
        <v>8.3098071000000003E-3</v>
      </c>
      <c r="K311" s="116">
        <v>5.3593632000000002E-2</v>
      </c>
      <c r="L311" s="117">
        <v>53543086491</v>
      </c>
      <c r="M311" s="117">
        <v>16618531000000</v>
      </c>
      <c r="N311" s="116">
        <v>8.1190349999999995E-4</v>
      </c>
      <c r="O311" s="116">
        <v>3.9196368000000001E-3</v>
      </c>
      <c r="P311" s="116">
        <v>51</v>
      </c>
      <c r="Q311" s="5"/>
      <c r="R311" s="5"/>
      <c r="S311" s="6"/>
      <c r="T311" s="6"/>
      <c r="U311" s="5"/>
      <c r="V311" s="5" t="str">
        <f t="shared" si="13"/>
        <v>Customer deposits to total liabilities16</v>
      </c>
      <c r="W311" s="120">
        <v>201412</v>
      </c>
      <c r="X311" s="120">
        <v>35</v>
      </c>
      <c r="Y311" s="120" t="s">
        <v>35</v>
      </c>
      <c r="Z311" s="121" t="s">
        <v>25</v>
      </c>
      <c r="AA311" s="120">
        <v>0.44612874320000001</v>
      </c>
      <c r="AB311" s="120">
        <v>16</v>
      </c>
      <c r="AC311" s="5"/>
      <c r="AD311" s="6"/>
      <c r="AE311" s="5"/>
      <c r="AF311" s="5"/>
      <c r="AG311" s="5"/>
      <c r="AH311" s="5"/>
      <c r="AI311" s="5"/>
      <c r="AJ311" s="5"/>
      <c r="AK311" s="5"/>
      <c r="AL311" s="5"/>
      <c r="AM311" s="5"/>
      <c r="AN311" s="5"/>
      <c r="AO311" s="5"/>
      <c r="AP311" s="5"/>
      <c r="AQ311" s="5"/>
      <c r="AR311" s="5"/>
      <c r="AS311" s="5"/>
      <c r="AT311" s="5"/>
      <c r="AU311" s="5"/>
      <c r="AV311" s="5"/>
      <c r="AW311" s="5"/>
      <c r="AX311" s="5"/>
      <c r="AY311" s="5"/>
      <c r="AZ311" s="5"/>
      <c r="BA311" s="5"/>
      <c r="BB311" s="5"/>
      <c r="BC311" s="5"/>
      <c r="BD311" s="5"/>
      <c r="BE311" s="5"/>
      <c r="BF311" s="5"/>
    </row>
    <row r="312" spans="1:58" x14ac:dyDescent="0.25">
      <c r="A312" s="5" t="str">
        <f t="shared" si="12"/>
        <v>Past due (&gt;90 days) loans and debt instruments to total loans and debt instruments201312</v>
      </c>
      <c r="B312" s="116">
        <v>201312</v>
      </c>
      <c r="C312" s="116">
        <v>15</v>
      </c>
      <c r="D312" s="116" t="s">
        <v>86</v>
      </c>
      <c r="E312" s="116">
        <v>0</v>
      </c>
      <c r="F312" s="116">
        <v>3.4751349999999999E-4</v>
      </c>
      <c r="G312" s="116">
        <v>2.0963177000000001E-3</v>
      </c>
      <c r="H312" s="116">
        <v>9.3403457000000006E-3</v>
      </c>
      <c r="I312" s="116">
        <v>2.7745269000000001E-3</v>
      </c>
      <c r="J312" s="116">
        <v>6.2142789999999996E-3</v>
      </c>
      <c r="K312" s="116">
        <v>5.0516778800000002E-2</v>
      </c>
      <c r="L312" s="117">
        <v>44839884587</v>
      </c>
      <c r="M312" s="117">
        <v>16161272000000</v>
      </c>
      <c r="N312" s="116">
        <v>1.0310412E-3</v>
      </c>
      <c r="O312" s="116">
        <v>2.9764349999999999E-3</v>
      </c>
      <c r="P312" s="116">
        <v>51</v>
      </c>
      <c r="Q312" s="5"/>
      <c r="R312" s="5"/>
      <c r="S312" s="6"/>
      <c r="T312" s="6"/>
      <c r="U312" s="5"/>
      <c r="V312" s="5" t="str">
        <f t="shared" si="13"/>
        <v>Customer deposits to total liabilities17</v>
      </c>
      <c r="W312" s="120">
        <v>201412</v>
      </c>
      <c r="X312" s="120">
        <v>35</v>
      </c>
      <c r="Y312" s="120" t="s">
        <v>35</v>
      </c>
      <c r="Z312" s="121">
        <v>8</v>
      </c>
      <c r="AA312" s="120">
        <v>0.42519530900000002</v>
      </c>
      <c r="AB312" s="120">
        <v>17</v>
      </c>
      <c r="AC312" s="5"/>
      <c r="AD312" s="6"/>
      <c r="AE312" s="5"/>
      <c r="AF312" s="5"/>
      <c r="AG312" s="5"/>
      <c r="AH312" s="5"/>
      <c r="AI312" s="5"/>
      <c r="AJ312" s="5"/>
      <c r="AK312" s="5"/>
      <c r="AL312" s="5"/>
      <c r="AM312" s="5"/>
      <c r="AN312" s="5"/>
      <c r="AO312" s="5"/>
      <c r="AP312" s="5"/>
      <c r="AQ312" s="5"/>
      <c r="AR312" s="5"/>
      <c r="AS312" s="5"/>
      <c r="AT312" s="5"/>
      <c r="AU312" s="5"/>
      <c r="AV312" s="5"/>
      <c r="AW312" s="5"/>
      <c r="AX312" s="5"/>
      <c r="AY312" s="5"/>
      <c r="AZ312" s="5"/>
      <c r="BA312" s="5"/>
      <c r="BB312" s="5"/>
      <c r="BC312" s="5"/>
      <c r="BD312" s="5"/>
      <c r="BE312" s="5"/>
      <c r="BF312" s="5"/>
    </row>
    <row r="313" spans="1:58" x14ac:dyDescent="0.25">
      <c r="A313" s="5" t="str">
        <f t="shared" si="12"/>
        <v>Past due (&gt;90 days) loans and debt instruments to total loans and debt instruments201403</v>
      </c>
      <c r="B313" s="116">
        <v>201403</v>
      </c>
      <c r="C313" s="116">
        <v>15</v>
      </c>
      <c r="D313" s="116" t="s">
        <v>86</v>
      </c>
      <c r="E313" s="116">
        <v>0</v>
      </c>
      <c r="F313" s="116">
        <v>2.8233920000000001E-4</v>
      </c>
      <c r="G313" s="116">
        <v>2.2867378999999999E-3</v>
      </c>
      <c r="H313" s="116">
        <v>9.2226250999999995E-3</v>
      </c>
      <c r="I313" s="116">
        <v>2.6691083E-3</v>
      </c>
      <c r="J313" s="116">
        <v>5.5144610999999996E-3</v>
      </c>
      <c r="K313" s="116">
        <v>5.1665957700000001E-2</v>
      </c>
      <c r="L313" s="117">
        <v>43136779904</v>
      </c>
      <c r="M313" s="117">
        <v>16161495000000</v>
      </c>
      <c r="N313" s="116">
        <v>7.3195469999999996E-4</v>
      </c>
      <c r="O313" s="116">
        <v>2.9370868E-3</v>
      </c>
      <c r="P313" s="116">
        <v>51</v>
      </c>
      <c r="Q313" s="5"/>
      <c r="R313" s="5"/>
      <c r="S313" s="6"/>
      <c r="T313" s="6"/>
      <c r="U313" s="5"/>
      <c r="V313" s="5" t="str">
        <f t="shared" si="13"/>
        <v>Customer deposits to total liabilities18</v>
      </c>
      <c r="W313" s="120">
        <v>201412</v>
      </c>
      <c r="X313" s="120">
        <v>35</v>
      </c>
      <c r="Y313" s="120" t="s">
        <v>35</v>
      </c>
      <c r="Z313" s="121" t="s">
        <v>34</v>
      </c>
      <c r="AA313" s="120">
        <v>0.38297346929999998</v>
      </c>
      <c r="AB313" s="120">
        <v>18</v>
      </c>
      <c r="AC313" s="5"/>
      <c r="AD313" s="6"/>
      <c r="AE313" s="5"/>
      <c r="AF313" s="5"/>
      <c r="AG313" s="5"/>
      <c r="AH313" s="5"/>
      <c r="AI313" s="5"/>
      <c r="AJ313" s="5"/>
      <c r="AK313" s="5"/>
      <c r="AL313" s="5"/>
      <c r="AM313" s="5"/>
      <c r="AN313" s="5"/>
      <c r="AO313" s="5"/>
      <c r="AP313" s="5"/>
      <c r="AQ313" s="5"/>
      <c r="AR313" s="5"/>
      <c r="AS313" s="5"/>
      <c r="AT313" s="5"/>
      <c r="AU313" s="5"/>
      <c r="AV313" s="5"/>
      <c r="AW313" s="5"/>
      <c r="AX313" s="5"/>
      <c r="AY313" s="5"/>
      <c r="AZ313" s="5"/>
      <c r="BA313" s="5"/>
      <c r="BB313" s="5"/>
      <c r="BC313" s="5"/>
      <c r="BD313" s="5"/>
      <c r="BE313" s="5"/>
      <c r="BF313" s="5"/>
    </row>
    <row r="314" spans="1:58" x14ac:dyDescent="0.25">
      <c r="A314" s="5" t="str">
        <f t="shared" si="12"/>
        <v>Past due (&gt;90 days) loans and debt instruments to total loans and debt instruments201406</v>
      </c>
      <c r="B314" s="116">
        <v>201406</v>
      </c>
      <c r="C314" s="116">
        <v>15</v>
      </c>
      <c r="D314" s="116" t="s">
        <v>86</v>
      </c>
      <c r="E314" s="116">
        <v>0</v>
      </c>
      <c r="F314" s="116">
        <v>3.279348E-4</v>
      </c>
      <c r="G314" s="116">
        <v>2.6491701000000002E-3</v>
      </c>
      <c r="H314" s="116">
        <v>8.4020889000000001E-3</v>
      </c>
      <c r="I314" s="116">
        <v>2.5449970999999998E-3</v>
      </c>
      <c r="J314" s="116">
        <v>5.8741471999999998E-3</v>
      </c>
      <c r="K314" s="116">
        <v>5.1693558200000003E-2</v>
      </c>
      <c r="L314" s="117">
        <v>42296664784</v>
      </c>
      <c r="M314" s="117">
        <v>16619534000000</v>
      </c>
      <c r="N314" s="116">
        <v>7.9388460000000001E-4</v>
      </c>
      <c r="O314" s="116">
        <v>3.8591373E-3</v>
      </c>
      <c r="P314" s="116">
        <v>51</v>
      </c>
      <c r="Q314" s="5"/>
      <c r="R314" s="5"/>
      <c r="S314" s="6"/>
      <c r="T314" s="6"/>
      <c r="U314" s="5"/>
      <c r="V314" s="5" t="str">
        <f t="shared" si="13"/>
        <v>Customer deposits to total liabilities19</v>
      </c>
      <c r="W314" s="120">
        <v>201412</v>
      </c>
      <c r="X314" s="120">
        <v>35</v>
      </c>
      <c r="Y314" s="120" t="s">
        <v>35</v>
      </c>
      <c r="Z314" s="121" t="s">
        <v>17</v>
      </c>
      <c r="AA314" s="120">
        <v>0.33925626580000001</v>
      </c>
      <c r="AB314" s="120">
        <v>19</v>
      </c>
      <c r="AC314" s="5"/>
      <c r="AD314" s="6"/>
      <c r="AE314" s="5"/>
      <c r="AF314" s="5"/>
      <c r="AG314" s="5"/>
      <c r="AH314" s="5"/>
      <c r="AI314" s="5"/>
      <c r="AJ314" s="5"/>
      <c r="AK314" s="5"/>
      <c r="AL314" s="5"/>
      <c r="AM314" s="5"/>
      <c r="AN314" s="5"/>
      <c r="AO314" s="5"/>
      <c r="AP314" s="5"/>
      <c r="AQ314" s="5"/>
      <c r="AR314" s="5"/>
      <c r="AS314" s="5"/>
      <c r="AT314" s="5"/>
      <c r="AU314" s="5"/>
      <c r="AV314" s="5"/>
      <c r="AW314" s="5"/>
      <c r="AX314" s="5"/>
      <c r="AY314" s="5"/>
      <c r="AZ314" s="5"/>
      <c r="BA314" s="5"/>
      <c r="BB314" s="5"/>
      <c r="BC314" s="5"/>
      <c r="BD314" s="5"/>
      <c r="BE314" s="5"/>
      <c r="BF314" s="5"/>
    </row>
    <row r="315" spans="1:58" x14ac:dyDescent="0.25">
      <c r="A315" s="5" t="str">
        <f t="shared" si="12"/>
        <v>Past due (&gt;90 days) loans and debt instruments to total loans and debt instruments201409</v>
      </c>
      <c r="B315" s="116">
        <v>201409</v>
      </c>
      <c r="C315" s="116">
        <v>15</v>
      </c>
      <c r="D315" s="116" t="s">
        <v>86</v>
      </c>
      <c r="E315" s="116">
        <v>6.5443000000000003E-5</v>
      </c>
      <c r="F315" s="116">
        <v>8.9106530000000001E-4</v>
      </c>
      <c r="G315" s="116">
        <v>2.9643667000000002E-3</v>
      </c>
      <c r="H315" s="116">
        <v>9.6438258999999998E-3</v>
      </c>
      <c r="I315" s="116">
        <v>3.0869795999999999E-3</v>
      </c>
      <c r="J315" s="116">
        <v>8.6436940000000004E-3</v>
      </c>
      <c r="K315" s="116">
        <v>5.3091603600000002E-2</v>
      </c>
      <c r="L315" s="117">
        <v>52558687944</v>
      </c>
      <c r="M315" s="117">
        <v>17025926000000</v>
      </c>
      <c r="N315" s="116">
        <v>1.4541248000000001E-3</v>
      </c>
      <c r="O315" s="116">
        <v>4.5912410000000002E-3</v>
      </c>
      <c r="P315" s="116">
        <v>51</v>
      </c>
      <c r="Q315" s="5"/>
      <c r="R315" s="5"/>
      <c r="S315" s="6"/>
      <c r="T315" s="6"/>
      <c r="U315" s="5"/>
      <c r="V315" s="5" t="str">
        <f t="shared" si="13"/>
        <v>Customer deposits to total liabilities20</v>
      </c>
      <c r="W315" s="120">
        <v>201412</v>
      </c>
      <c r="X315" s="120">
        <v>35</v>
      </c>
      <c r="Y315" s="120" t="s">
        <v>35</v>
      </c>
      <c r="Z315" s="121">
        <v>5</v>
      </c>
      <c r="AA315" s="120">
        <v>0.30486370670000001</v>
      </c>
      <c r="AB315" s="120">
        <v>20</v>
      </c>
      <c r="AC315" s="5"/>
      <c r="AD315" s="6"/>
      <c r="AE315" s="5"/>
      <c r="AF315" s="5"/>
      <c r="AG315" s="5"/>
      <c r="AH315" s="5"/>
      <c r="AI315" s="5"/>
      <c r="AJ315" s="5"/>
      <c r="AK315" s="5"/>
      <c r="AL315" s="5"/>
      <c r="AM315" s="5"/>
      <c r="AN315" s="5"/>
      <c r="AO315" s="5"/>
      <c r="AP315" s="5"/>
      <c r="AQ315" s="5"/>
      <c r="AR315" s="5"/>
      <c r="AS315" s="5"/>
      <c r="AT315" s="5"/>
      <c r="AU315" s="5"/>
      <c r="AV315" s="5"/>
      <c r="AW315" s="5"/>
      <c r="AX315" s="5"/>
      <c r="AY315" s="5"/>
      <c r="AZ315" s="5"/>
      <c r="BA315" s="5"/>
      <c r="BB315" s="5"/>
      <c r="BC315" s="5"/>
      <c r="BD315" s="5"/>
      <c r="BE315" s="5"/>
      <c r="BF315" s="5"/>
    </row>
    <row r="316" spans="1:58" x14ac:dyDescent="0.25">
      <c r="A316" s="5" t="str">
        <f t="shared" si="12"/>
        <v>Past due (&gt;90 days) loans and debt instruments to total loans and debt instruments201412</v>
      </c>
      <c r="B316" s="116">
        <v>201412</v>
      </c>
      <c r="C316" s="116">
        <v>15</v>
      </c>
      <c r="D316" s="116" t="s">
        <v>86</v>
      </c>
      <c r="E316" s="116">
        <v>1.742643E-4</v>
      </c>
      <c r="F316" s="116">
        <v>7.3263970000000001E-4</v>
      </c>
      <c r="G316" s="116">
        <v>2.2777471000000001E-3</v>
      </c>
      <c r="H316" s="116">
        <v>6.8519076000000002E-3</v>
      </c>
      <c r="I316" s="116">
        <v>2.5381889000000001E-3</v>
      </c>
      <c r="J316" s="116">
        <v>5.9144549999999999E-3</v>
      </c>
      <c r="K316" s="116">
        <v>1.6975351199999999E-2</v>
      </c>
      <c r="L316" s="117">
        <v>42333219837</v>
      </c>
      <c r="M316" s="117">
        <v>16678514000000</v>
      </c>
      <c r="N316" s="116">
        <v>1.1480616999999999E-3</v>
      </c>
      <c r="O316" s="116">
        <v>2.337619E-3</v>
      </c>
      <c r="P316" s="116">
        <v>51</v>
      </c>
      <c r="Q316" s="5"/>
      <c r="R316" s="5"/>
      <c r="S316" s="6"/>
      <c r="T316" s="6"/>
      <c r="U316" s="5"/>
      <c r="V316" s="5" t="str">
        <f t="shared" si="13"/>
        <v>Customer deposits to total liabilities99</v>
      </c>
      <c r="W316" s="120">
        <v>201412</v>
      </c>
      <c r="X316" s="120">
        <v>35</v>
      </c>
      <c r="Y316" s="120" t="s">
        <v>35</v>
      </c>
      <c r="Z316" s="121" t="s">
        <v>40</v>
      </c>
      <c r="AA316" s="120">
        <v>0.54197832420000003</v>
      </c>
      <c r="AB316" s="120">
        <v>99</v>
      </c>
      <c r="AC316" s="5"/>
      <c r="AD316" s="6"/>
      <c r="AE316" s="5"/>
      <c r="AF316" s="5"/>
      <c r="AG316" s="5"/>
      <c r="AH316" s="5"/>
      <c r="AI316" s="5"/>
      <c r="AJ316" s="5"/>
      <c r="AK316" s="5"/>
      <c r="AL316" s="5"/>
      <c r="AM316" s="5"/>
      <c r="AN316" s="5"/>
      <c r="AO316" s="5"/>
      <c r="AP316" s="5"/>
      <c r="AQ316" s="5"/>
      <c r="AR316" s="5"/>
      <c r="AS316" s="5"/>
      <c r="AT316" s="5"/>
      <c r="AU316" s="5"/>
      <c r="AV316" s="5"/>
      <c r="AW316" s="5"/>
      <c r="AX316" s="5"/>
      <c r="AY316" s="5"/>
      <c r="AZ316" s="5"/>
      <c r="BA316" s="5"/>
      <c r="BB316" s="5"/>
      <c r="BC316" s="5"/>
      <c r="BD316" s="5"/>
      <c r="BE316" s="5"/>
      <c r="BF316" s="5"/>
    </row>
    <row r="317" spans="1:58" x14ac:dyDescent="0.25">
      <c r="A317" s="5" t="str">
        <f t="shared" si="12"/>
        <v>Coverage ratio (specific allowances for loans and deb instruments to total gross impaired loans and debt instruments)200912</v>
      </c>
      <c r="B317" s="116">
        <v>200912</v>
      </c>
      <c r="C317" s="116">
        <v>16</v>
      </c>
      <c r="D317" s="116" t="s">
        <v>89</v>
      </c>
      <c r="E317" s="116">
        <v>0.1788654714</v>
      </c>
      <c r="F317" s="116">
        <v>0.34544287299999998</v>
      </c>
      <c r="G317" s="116">
        <v>0.41676811949999998</v>
      </c>
      <c r="H317" s="116">
        <v>0.440383739</v>
      </c>
      <c r="I317" s="116">
        <v>0.41306971120000002</v>
      </c>
      <c r="J317" s="116">
        <v>0.50096042919999995</v>
      </c>
      <c r="K317" s="116">
        <v>0.76553672319999999</v>
      </c>
      <c r="L317" s="117">
        <v>268672742907</v>
      </c>
      <c r="M317" s="117">
        <v>650429541598</v>
      </c>
      <c r="N317" s="116">
        <v>0.4528561686</v>
      </c>
      <c r="O317" s="116">
        <v>0.40642330139999999</v>
      </c>
      <c r="P317" s="116">
        <v>45</v>
      </c>
      <c r="Q317" s="5"/>
      <c r="R317" s="5"/>
      <c r="S317" s="6"/>
      <c r="T317" s="6"/>
      <c r="U317" s="5"/>
      <c r="V317" s="5" t="str">
        <f t="shared" si="13"/>
        <v>Tier 1 capital to (total assets - intangible assets)1</v>
      </c>
      <c r="W317" s="120">
        <v>201412</v>
      </c>
      <c r="X317" s="120">
        <v>36</v>
      </c>
      <c r="Y317" s="120" t="s">
        <v>36</v>
      </c>
      <c r="Z317" s="121">
        <v>13</v>
      </c>
      <c r="AA317" s="120">
        <v>0.122650462</v>
      </c>
      <c r="AB317" s="120">
        <v>1</v>
      </c>
      <c r="AC317" s="5"/>
      <c r="AD317" s="6"/>
      <c r="AE317" s="5"/>
      <c r="AF317" s="5"/>
      <c r="AG317" s="5"/>
      <c r="AH317" s="5"/>
      <c r="AI317" s="5"/>
      <c r="AJ317" s="5"/>
      <c r="AK317" s="5"/>
      <c r="AL317" s="5"/>
      <c r="AM317" s="5"/>
      <c r="AN317" s="5"/>
      <c r="AO317" s="5"/>
      <c r="AP317" s="5"/>
      <c r="AQ317" s="5"/>
      <c r="AR317" s="5"/>
      <c r="AS317" s="5"/>
      <c r="AT317" s="5"/>
      <c r="AU317" s="5"/>
      <c r="AV317" s="5"/>
      <c r="AW317" s="5"/>
      <c r="AX317" s="5"/>
      <c r="AY317" s="5"/>
      <c r="AZ317" s="5"/>
      <c r="BA317" s="5"/>
      <c r="BB317" s="5"/>
      <c r="BC317" s="5"/>
      <c r="BD317" s="5"/>
      <c r="BE317" s="5"/>
      <c r="BF317" s="5"/>
    </row>
    <row r="318" spans="1:58" x14ac:dyDescent="0.25">
      <c r="A318" s="5" t="str">
        <f t="shared" si="12"/>
        <v>Coverage ratio (specific allowances for loans and deb instruments to total gross impaired loans and debt instruments)201003</v>
      </c>
      <c r="B318" s="116">
        <v>201003</v>
      </c>
      <c r="C318" s="116">
        <v>16</v>
      </c>
      <c r="D318" s="116" t="s">
        <v>89</v>
      </c>
      <c r="E318" s="116">
        <v>0.19308766939999999</v>
      </c>
      <c r="F318" s="116">
        <v>0.34886845830000002</v>
      </c>
      <c r="G318" s="116">
        <v>0.41531293270000003</v>
      </c>
      <c r="H318" s="116">
        <v>0.44531228010000001</v>
      </c>
      <c r="I318" s="116">
        <v>0.41713144070000002</v>
      </c>
      <c r="J318" s="116">
        <v>0.50463537709999995</v>
      </c>
      <c r="K318" s="116">
        <v>0.87494955460000001</v>
      </c>
      <c r="L318" s="117">
        <v>276181419241</v>
      </c>
      <c r="M318" s="117">
        <v>662096865119</v>
      </c>
      <c r="N318" s="116">
        <v>0.45045332659999998</v>
      </c>
      <c r="O318" s="116">
        <v>0.40480327300000002</v>
      </c>
      <c r="P318" s="116">
        <v>45</v>
      </c>
      <c r="Q318" s="5"/>
      <c r="R318" s="5"/>
      <c r="S318" s="6"/>
      <c r="T318" s="6"/>
      <c r="U318" s="5"/>
      <c r="V318" s="5" t="str">
        <f t="shared" si="13"/>
        <v>Tier 1 capital to (total assets - intangible assets)2</v>
      </c>
      <c r="W318" s="120">
        <v>201412</v>
      </c>
      <c r="X318" s="120">
        <v>36</v>
      </c>
      <c r="Y318" s="120" t="s">
        <v>36</v>
      </c>
      <c r="Z318" s="121">
        <v>3</v>
      </c>
      <c r="AA318" s="120">
        <v>0.1045667587</v>
      </c>
      <c r="AB318" s="120">
        <v>2</v>
      </c>
      <c r="AC318" s="5"/>
      <c r="AD318" s="6"/>
      <c r="AE318" s="5"/>
      <c r="AF318" s="5"/>
      <c r="AG318" s="5"/>
      <c r="AH318" s="5"/>
      <c r="AI318" s="5"/>
      <c r="AJ318" s="5"/>
      <c r="AK318" s="5"/>
      <c r="AL318" s="5"/>
      <c r="AM318" s="5"/>
      <c r="AN318" s="5"/>
      <c r="AO318" s="5"/>
      <c r="AP318" s="5"/>
      <c r="AQ318" s="5"/>
      <c r="AR318" s="5"/>
      <c r="AS318" s="5"/>
      <c r="AT318" s="5"/>
      <c r="AU318" s="5"/>
      <c r="AV318" s="5"/>
      <c r="AW318" s="5"/>
      <c r="AX318" s="5"/>
      <c r="AY318" s="5"/>
      <c r="AZ318" s="5"/>
      <c r="BA318" s="5"/>
      <c r="BB318" s="5"/>
      <c r="BC318" s="5"/>
      <c r="BD318" s="5"/>
      <c r="BE318" s="5"/>
      <c r="BF318" s="5"/>
    </row>
    <row r="319" spans="1:58" x14ac:dyDescent="0.25">
      <c r="A319" s="5" t="str">
        <f t="shared" si="12"/>
        <v>Coverage ratio (specific allowances for loans and deb instruments to total gross impaired loans and debt instruments)201006</v>
      </c>
      <c r="B319" s="116">
        <v>201006</v>
      </c>
      <c r="C319" s="116">
        <v>16</v>
      </c>
      <c r="D319" s="116" t="s">
        <v>89</v>
      </c>
      <c r="E319" s="116">
        <v>0.19661828810000001</v>
      </c>
      <c r="F319" s="116">
        <v>0.3422169156</v>
      </c>
      <c r="G319" s="116">
        <v>0.4149520143</v>
      </c>
      <c r="H319" s="116">
        <v>0.44617284699999998</v>
      </c>
      <c r="I319" s="116">
        <v>0.41628671900000003</v>
      </c>
      <c r="J319" s="116">
        <v>0.5004547533</v>
      </c>
      <c r="K319" s="116">
        <v>1</v>
      </c>
      <c r="L319" s="117">
        <v>292018684361</v>
      </c>
      <c r="M319" s="117">
        <v>701484508292</v>
      </c>
      <c r="N319" s="116">
        <v>0.44525402200000003</v>
      </c>
      <c r="O319" s="116">
        <v>0.39795998789999998</v>
      </c>
      <c r="P319" s="116">
        <v>45</v>
      </c>
      <c r="Q319" s="5"/>
      <c r="R319" s="5"/>
      <c r="S319" s="6"/>
      <c r="T319" s="6"/>
      <c r="U319" s="5"/>
      <c r="V319" s="5" t="str">
        <f t="shared" si="13"/>
        <v>Tier 1 capital to (total assets - intangible assets)3</v>
      </c>
      <c r="W319" s="120">
        <v>201412</v>
      </c>
      <c r="X319" s="120">
        <v>36</v>
      </c>
      <c r="Y319" s="120" t="s">
        <v>36</v>
      </c>
      <c r="Z319" s="121">
        <v>12</v>
      </c>
      <c r="AA319" s="120">
        <v>9.2049300400000006E-2</v>
      </c>
      <c r="AB319" s="120">
        <v>3</v>
      </c>
      <c r="AC319" s="5"/>
      <c r="AD319" s="6"/>
      <c r="AE319" s="5"/>
      <c r="AF319" s="5"/>
      <c r="AG319" s="5"/>
      <c r="AH319" s="5"/>
      <c r="AI319" s="5"/>
      <c r="AJ319" s="5"/>
      <c r="AK319" s="5"/>
      <c r="AL319" s="5"/>
      <c r="AM319" s="5"/>
      <c r="AN319" s="5"/>
      <c r="AO319" s="5"/>
      <c r="AP319" s="5"/>
      <c r="AQ319" s="5"/>
      <c r="AR319" s="5"/>
      <c r="AS319" s="5"/>
      <c r="AT319" s="5"/>
      <c r="AU319" s="5"/>
      <c r="AV319" s="5"/>
      <c r="AW319" s="5"/>
      <c r="AX319" s="5"/>
      <c r="AY319" s="5"/>
      <c r="AZ319" s="5"/>
      <c r="BA319" s="5"/>
      <c r="BB319" s="5"/>
      <c r="BC319" s="5"/>
      <c r="BD319" s="5"/>
      <c r="BE319" s="5"/>
      <c r="BF319" s="5"/>
    </row>
    <row r="320" spans="1:58" x14ac:dyDescent="0.25">
      <c r="A320" s="5" t="str">
        <f t="shared" si="12"/>
        <v>Coverage ratio (specific allowances for loans and deb instruments to total gross impaired loans and debt instruments)201009</v>
      </c>
      <c r="B320" s="116">
        <v>201009</v>
      </c>
      <c r="C320" s="116">
        <v>16</v>
      </c>
      <c r="D320" s="116" t="s">
        <v>89</v>
      </c>
      <c r="E320" s="116">
        <v>0.2062141555</v>
      </c>
      <c r="F320" s="116">
        <v>0.34360700179999998</v>
      </c>
      <c r="G320" s="116">
        <v>0.42253639729999998</v>
      </c>
      <c r="H320" s="116">
        <v>0.44470406839999999</v>
      </c>
      <c r="I320" s="116">
        <v>0.42566288920000001</v>
      </c>
      <c r="J320" s="116">
        <v>0.50349750589999998</v>
      </c>
      <c r="K320" s="116">
        <v>0.84621224090000002</v>
      </c>
      <c r="L320" s="117">
        <v>314372000520</v>
      </c>
      <c r="M320" s="117">
        <v>738546884234</v>
      </c>
      <c r="N320" s="116">
        <v>0.45198224199999998</v>
      </c>
      <c r="O320" s="116">
        <v>0.4015946332</v>
      </c>
      <c r="P320" s="116">
        <v>46</v>
      </c>
      <c r="Q320" s="5"/>
      <c r="R320" s="5"/>
      <c r="S320" s="6"/>
      <c r="T320" s="6"/>
      <c r="U320" s="5"/>
      <c r="V320" s="5" t="str">
        <f t="shared" si="13"/>
        <v>Tier 1 capital to (total assets - intangible assets)4</v>
      </c>
      <c r="W320" s="120">
        <v>201412</v>
      </c>
      <c r="X320" s="120">
        <v>36</v>
      </c>
      <c r="Y320" s="120" t="s">
        <v>36</v>
      </c>
      <c r="Z320" s="121">
        <v>6</v>
      </c>
      <c r="AA320" s="120">
        <v>9.1627308300000002E-2</v>
      </c>
      <c r="AB320" s="120">
        <v>4</v>
      </c>
      <c r="AC320" s="5"/>
      <c r="AD320" s="6"/>
      <c r="AE320" s="5"/>
      <c r="AF320" s="5"/>
      <c r="AG320" s="5"/>
      <c r="AH320" s="5"/>
      <c r="AI320" s="5"/>
      <c r="AJ320" s="5"/>
      <c r="AK320" s="5"/>
      <c r="AL320" s="5"/>
      <c r="AM320" s="5"/>
      <c r="AN320" s="5"/>
      <c r="AO320" s="5"/>
      <c r="AP320" s="5"/>
      <c r="AQ320" s="5"/>
      <c r="AR320" s="5"/>
      <c r="AS320" s="5"/>
      <c r="AT320" s="5"/>
      <c r="AU320" s="5"/>
      <c r="AV320" s="5"/>
      <c r="AW320" s="5"/>
      <c r="AX320" s="5"/>
      <c r="AY320" s="5"/>
      <c r="AZ320" s="5"/>
      <c r="BA320" s="5"/>
      <c r="BB320" s="5"/>
      <c r="BC320" s="5"/>
      <c r="BD320" s="5"/>
      <c r="BE320" s="5"/>
      <c r="BF320" s="5"/>
    </row>
    <row r="321" spans="1:58" x14ac:dyDescent="0.25">
      <c r="A321" s="5" t="str">
        <f t="shared" si="12"/>
        <v>Coverage ratio (specific allowances for loans and deb instruments to total gross impaired loans and debt instruments)201012</v>
      </c>
      <c r="B321" s="116">
        <v>201012</v>
      </c>
      <c r="C321" s="116">
        <v>16</v>
      </c>
      <c r="D321" s="116" t="s">
        <v>89</v>
      </c>
      <c r="E321" s="116">
        <v>0.22845502840000001</v>
      </c>
      <c r="F321" s="116">
        <v>0.34497079470000003</v>
      </c>
      <c r="G321" s="116">
        <v>0.422985999</v>
      </c>
      <c r="H321" s="116">
        <v>0.44121668850000001</v>
      </c>
      <c r="I321" s="116">
        <v>0.41410806189999999</v>
      </c>
      <c r="J321" s="116">
        <v>0.50664895450000003</v>
      </c>
      <c r="K321" s="116">
        <v>0.71607515659999998</v>
      </c>
      <c r="L321" s="117">
        <v>300978336824</v>
      </c>
      <c r="M321" s="117">
        <v>726811102102</v>
      </c>
      <c r="N321" s="116">
        <v>0.4454979302</v>
      </c>
      <c r="O321" s="116">
        <v>0.40763547970000003</v>
      </c>
      <c r="P321" s="116">
        <v>46</v>
      </c>
      <c r="Q321" s="5"/>
      <c r="R321" s="5"/>
      <c r="S321" s="6"/>
      <c r="T321" s="6"/>
      <c r="U321" s="5"/>
      <c r="V321" s="5" t="str">
        <f t="shared" si="13"/>
        <v>Tier 1 capital to (total assets - intangible assets)5</v>
      </c>
      <c r="W321" s="120">
        <v>201412</v>
      </c>
      <c r="X321" s="120">
        <v>36</v>
      </c>
      <c r="Y321" s="120" t="s">
        <v>36</v>
      </c>
      <c r="Z321" s="121" t="s">
        <v>32</v>
      </c>
      <c r="AA321" s="120">
        <v>7.8604715000000006E-2</v>
      </c>
      <c r="AB321" s="120">
        <v>5</v>
      </c>
      <c r="AC321" s="5"/>
      <c r="AD321" s="6"/>
      <c r="AE321" s="5"/>
      <c r="AF321" s="5"/>
      <c r="AG321" s="5"/>
      <c r="AH321" s="5"/>
      <c r="AI321" s="5"/>
      <c r="AJ321" s="5"/>
      <c r="AK321" s="5"/>
      <c r="AL321" s="5"/>
      <c r="AM321" s="5"/>
      <c r="AN321" s="5"/>
      <c r="AO321" s="5"/>
      <c r="AP321" s="5"/>
      <c r="AQ321" s="5"/>
      <c r="AR321" s="5"/>
      <c r="AS321" s="5"/>
      <c r="AT321" s="5"/>
      <c r="AU321" s="5"/>
      <c r="AV321" s="5"/>
      <c r="AW321" s="5"/>
      <c r="AX321" s="5"/>
      <c r="AY321" s="5"/>
      <c r="AZ321" s="5"/>
      <c r="BA321" s="5"/>
      <c r="BB321" s="5"/>
      <c r="BC321" s="5"/>
      <c r="BD321" s="5"/>
      <c r="BE321" s="5"/>
      <c r="BF321" s="5"/>
    </row>
    <row r="322" spans="1:58" x14ac:dyDescent="0.25">
      <c r="A322" s="5" t="str">
        <f t="shared" ref="A322:A385" si="14">CONCATENATE(D322,B322)</f>
        <v>Coverage ratio (specific allowances for loans and deb instruments to total gross impaired loans and debt instruments)201103</v>
      </c>
      <c r="B322" s="116">
        <v>201103</v>
      </c>
      <c r="C322" s="116">
        <v>16</v>
      </c>
      <c r="D322" s="116" t="s">
        <v>89</v>
      </c>
      <c r="E322" s="116">
        <v>0.22567607840000001</v>
      </c>
      <c r="F322" s="116">
        <v>0.33869112060000001</v>
      </c>
      <c r="G322" s="116">
        <v>0.42603188609999998</v>
      </c>
      <c r="H322" s="116">
        <v>0.4433328889</v>
      </c>
      <c r="I322" s="116">
        <v>0.4230154894</v>
      </c>
      <c r="J322" s="116">
        <v>0.50809392939999998</v>
      </c>
      <c r="K322" s="116">
        <v>0.74492470460000004</v>
      </c>
      <c r="L322" s="117">
        <v>301187267314</v>
      </c>
      <c r="M322" s="117">
        <v>712000564738</v>
      </c>
      <c r="N322" s="116">
        <v>0.44226413599999997</v>
      </c>
      <c r="O322" s="116">
        <v>0.40678304339999999</v>
      </c>
      <c r="P322" s="116">
        <v>46</v>
      </c>
      <c r="Q322" s="5"/>
      <c r="R322" s="5"/>
      <c r="S322" s="6"/>
      <c r="T322" s="6"/>
      <c r="U322" s="5"/>
      <c r="V322" s="5" t="str">
        <f t="shared" si="13"/>
        <v>Tier 1 capital to (total assets - intangible assets)6</v>
      </c>
      <c r="W322" s="120">
        <v>201412</v>
      </c>
      <c r="X322" s="120">
        <v>36</v>
      </c>
      <c r="Y322" s="120" t="s">
        <v>36</v>
      </c>
      <c r="Z322" s="121">
        <v>1</v>
      </c>
      <c r="AA322" s="120">
        <v>7.5105844199999994E-2</v>
      </c>
      <c r="AB322" s="120">
        <v>6</v>
      </c>
      <c r="AC322" s="5"/>
      <c r="AD322" s="6"/>
      <c r="AE322" s="5"/>
      <c r="AF322" s="5"/>
      <c r="AG322" s="5"/>
      <c r="AH322" s="5"/>
      <c r="AI322" s="5"/>
      <c r="AJ322" s="5"/>
      <c r="AK322" s="5"/>
      <c r="AL322" s="5"/>
      <c r="AM322" s="5"/>
      <c r="AN322" s="5"/>
      <c r="AO322" s="5"/>
      <c r="AP322" s="5"/>
      <c r="AQ322" s="5"/>
      <c r="AR322" s="5"/>
      <c r="AS322" s="5"/>
      <c r="AT322" s="5"/>
      <c r="AU322" s="5"/>
      <c r="AV322" s="5"/>
      <c r="AW322" s="5"/>
      <c r="AX322" s="5"/>
      <c r="AY322" s="5"/>
      <c r="AZ322" s="5"/>
      <c r="BA322" s="5"/>
      <c r="BB322" s="5"/>
      <c r="BC322" s="5"/>
      <c r="BD322" s="5"/>
      <c r="BE322" s="5"/>
      <c r="BF322" s="5"/>
    </row>
    <row r="323" spans="1:58" x14ac:dyDescent="0.25">
      <c r="A323" s="5" t="str">
        <f t="shared" si="14"/>
        <v>Coverage ratio (specific allowances for loans and deb instruments to total gross impaired loans and debt instruments)201106</v>
      </c>
      <c r="B323" s="116">
        <v>201106</v>
      </c>
      <c r="C323" s="116">
        <v>16</v>
      </c>
      <c r="D323" s="116" t="s">
        <v>89</v>
      </c>
      <c r="E323" s="116">
        <v>0.22110063169999999</v>
      </c>
      <c r="F323" s="116">
        <v>0.32532370090000001</v>
      </c>
      <c r="G323" s="116">
        <v>0.38653267250000001</v>
      </c>
      <c r="H323" s="116">
        <v>0.41622458200000001</v>
      </c>
      <c r="I323" s="116">
        <v>0.40297391890000001</v>
      </c>
      <c r="J323" s="116">
        <v>0.4675009135</v>
      </c>
      <c r="K323" s="116">
        <v>0.77493655569999997</v>
      </c>
      <c r="L323" s="117">
        <v>326579963597</v>
      </c>
      <c r="M323" s="117">
        <v>810424566680</v>
      </c>
      <c r="N323" s="116">
        <v>0.44401051520000001</v>
      </c>
      <c r="O323" s="116">
        <v>0.36799534909999998</v>
      </c>
      <c r="P323" s="116">
        <v>52</v>
      </c>
      <c r="Q323" s="5"/>
      <c r="R323" s="5"/>
      <c r="S323" s="6"/>
      <c r="T323" s="6"/>
      <c r="U323" s="5"/>
      <c r="V323" s="5" t="str">
        <f t="shared" si="13"/>
        <v>Tier 1 capital to (total assets - intangible assets)7</v>
      </c>
      <c r="W323" s="120">
        <v>201412</v>
      </c>
      <c r="X323" s="120">
        <v>36</v>
      </c>
      <c r="Y323" s="120" t="s">
        <v>36</v>
      </c>
      <c r="Z323" s="121">
        <v>4</v>
      </c>
      <c r="AA323" s="120">
        <v>6.7935786799999995E-2</v>
      </c>
      <c r="AB323" s="120">
        <v>7</v>
      </c>
      <c r="AC323" s="5"/>
      <c r="AD323" s="6"/>
      <c r="AE323" s="5"/>
      <c r="AF323" s="5"/>
      <c r="AG323" s="5"/>
      <c r="AH323" s="5"/>
      <c r="AI323" s="5"/>
      <c r="AJ323" s="5"/>
      <c r="AK323" s="5"/>
      <c r="AL323" s="5"/>
      <c r="AM323" s="5"/>
      <c r="AN323" s="5"/>
      <c r="AO323" s="5"/>
      <c r="AP323" s="5"/>
      <c r="AQ323" s="5"/>
      <c r="AR323" s="5"/>
      <c r="AS323" s="5"/>
      <c r="AT323" s="5"/>
      <c r="AU323" s="5"/>
      <c r="AV323" s="5"/>
      <c r="AW323" s="5"/>
      <c r="AX323" s="5"/>
      <c r="AY323" s="5"/>
      <c r="AZ323" s="5"/>
      <c r="BA323" s="5"/>
      <c r="BB323" s="5"/>
      <c r="BC323" s="5"/>
      <c r="BD323" s="5"/>
      <c r="BE323" s="5"/>
      <c r="BF323" s="5"/>
    </row>
    <row r="324" spans="1:58" x14ac:dyDescent="0.25">
      <c r="A324" s="5" t="str">
        <f t="shared" si="14"/>
        <v>Coverage ratio (specific allowances for loans and deb instruments to total gross impaired loans and debt instruments)201109</v>
      </c>
      <c r="B324" s="116">
        <v>201109</v>
      </c>
      <c r="C324" s="116">
        <v>16</v>
      </c>
      <c r="D324" s="116" t="s">
        <v>89</v>
      </c>
      <c r="E324" s="116">
        <v>0.2229881457</v>
      </c>
      <c r="F324" s="116">
        <v>0.32969370349999999</v>
      </c>
      <c r="G324" s="116">
        <v>0.40260363599999999</v>
      </c>
      <c r="H324" s="116">
        <v>0.42143718959999998</v>
      </c>
      <c r="I324" s="116">
        <v>0.40289989640000001</v>
      </c>
      <c r="J324" s="116">
        <v>0.47260252800000002</v>
      </c>
      <c r="K324" s="116">
        <v>0.80615753739999996</v>
      </c>
      <c r="L324" s="117">
        <v>334145108859</v>
      </c>
      <c r="M324" s="117">
        <v>829350198031</v>
      </c>
      <c r="N324" s="116">
        <v>0.4530005654</v>
      </c>
      <c r="O324" s="116">
        <v>0.36746303959999999</v>
      </c>
      <c r="P324" s="116">
        <v>52</v>
      </c>
      <c r="Q324" s="5"/>
      <c r="R324" s="5"/>
      <c r="S324" s="6"/>
      <c r="T324" s="6"/>
      <c r="U324" s="5"/>
      <c r="V324" s="5" t="str">
        <f t="shared" si="13"/>
        <v>Tier 1 capital to (total assets - intangible assets)8</v>
      </c>
      <c r="W324" s="120">
        <v>201412</v>
      </c>
      <c r="X324" s="120">
        <v>36</v>
      </c>
      <c r="Y324" s="120" t="s">
        <v>36</v>
      </c>
      <c r="Z324" s="121">
        <v>9</v>
      </c>
      <c r="AA324" s="120">
        <v>6.7038271299999994E-2</v>
      </c>
      <c r="AB324" s="120">
        <v>8</v>
      </c>
      <c r="AC324" s="5"/>
      <c r="AD324" s="6"/>
      <c r="AE324" s="5"/>
      <c r="AF324" s="5"/>
      <c r="AG324" s="5"/>
      <c r="AH324" s="5"/>
      <c r="AI324" s="5"/>
      <c r="AJ324" s="5"/>
      <c r="AK324" s="5"/>
      <c r="AL324" s="5"/>
      <c r="AM324" s="5"/>
      <c r="AN324" s="5"/>
      <c r="AO324" s="5"/>
      <c r="AP324" s="5"/>
      <c r="AQ324" s="5"/>
      <c r="AR324" s="5"/>
      <c r="AS324" s="5"/>
      <c r="AT324" s="5"/>
      <c r="AU324" s="5"/>
      <c r="AV324" s="5"/>
      <c r="AW324" s="5"/>
      <c r="AX324" s="5"/>
      <c r="AY324" s="5"/>
      <c r="AZ324" s="5"/>
      <c r="BA324" s="5"/>
      <c r="BB324" s="5"/>
      <c r="BC324" s="5"/>
      <c r="BD324" s="5"/>
      <c r="BE324" s="5"/>
      <c r="BF324" s="5"/>
    </row>
    <row r="325" spans="1:58" x14ac:dyDescent="0.25">
      <c r="A325" s="5" t="str">
        <f t="shared" si="14"/>
        <v>Coverage ratio (specific allowances for loans and deb instruments to total gross impaired loans and debt instruments)201112</v>
      </c>
      <c r="B325" s="116">
        <v>201112</v>
      </c>
      <c r="C325" s="116">
        <v>16</v>
      </c>
      <c r="D325" s="116" t="s">
        <v>89</v>
      </c>
      <c r="E325" s="116">
        <v>0.22711200649999999</v>
      </c>
      <c r="F325" s="116">
        <v>0.34651434660000002</v>
      </c>
      <c r="G325" s="116">
        <v>0.44718070500000001</v>
      </c>
      <c r="H325" s="116">
        <v>0.44989602680000002</v>
      </c>
      <c r="I325" s="116">
        <v>0.42495419899999998</v>
      </c>
      <c r="J325" s="116">
        <v>0.53478855599999997</v>
      </c>
      <c r="K325" s="116">
        <v>0.83863636360000005</v>
      </c>
      <c r="L325" s="117">
        <v>388933019407</v>
      </c>
      <c r="M325" s="117">
        <v>915235148432</v>
      </c>
      <c r="N325" s="116">
        <v>0.4653964807</v>
      </c>
      <c r="O325" s="116">
        <v>0.4143500047</v>
      </c>
      <c r="P325" s="116">
        <v>55</v>
      </c>
      <c r="Q325" s="5"/>
      <c r="R325" s="5"/>
      <c r="S325" s="6"/>
      <c r="T325" s="6"/>
      <c r="U325" s="5"/>
      <c r="V325" s="5" t="str">
        <f t="shared" si="13"/>
        <v>Tier 1 capital to (total assets - intangible assets)9</v>
      </c>
      <c r="W325" s="120">
        <v>201412</v>
      </c>
      <c r="X325" s="120">
        <v>36</v>
      </c>
      <c r="Y325" s="120" t="s">
        <v>36</v>
      </c>
      <c r="Z325" s="121" t="s">
        <v>38</v>
      </c>
      <c r="AA325" s="120">
        <v>5.6454108400000001E-2</v>
      </c>
      <c r="AB325" s="120">
        <v>9</v>
      </c>
      <c r="AC325" s="5"/>
      <c r="AD325" s="6"/>
      <c r="AE325" s="5"/>
      <c r="AF325" s="5"/>
      <c r="AG325" s="5"/>
      <c r="AH325" s="5"/>
      <c r="AI325" s="5"/>
      <c r="AJ325" s="5"/>
      <c r="AK325" s="5"/>
      <c r="AL325" s="5"/>
      <c r="AM325" s="5"/>
      <c r="AN325" s="5"/>
      <c r="AO325" s="5"/>
      <c r="AP325" s="5"/>
      <c r="AQ325" s="5"/>
      <c r="AR325" s="5"/>
      <c r="AS325" s="5"/>
      <c r="AT325" s="5"/>
      <c r="AU325" s="5"/>
      <c r="AV325" s="5"/>
      <c r="AW325" s="5"/>
      <c r="AX325" s="5"/>
      <c r="AY325" s="5"/>
      <c r="AZ325" s="5"/>
      <c r="BA325" s="5"/>
      <c r="BB325" s="5"/>
      <c r="BC325" s="5"/>
      <c r="BD325" s="5"/>
      <c r="BE325" s="5"/>
      <c r="BF325" s="5"/>
    </row>
    <row r="326" spans="1:58" x14ac:dyDescent="0.25">
      <c r="A326" s="5" t="str">
        <f t="shared" si="14"/>
        <v>Coverage ratio (specific allowances for loans and deb instruments to total gross impaired loans and debt instruments)201203</v>
      </c>
      <c r="B326" s="116">
        <v>201203</v>
      </c>
      <c r="C326" s="116">
        <v>16</v>
      </c>
      <c r="D326" s="116" t="s">
        <v>89</v>
      </c>
      <c r="E326" s="116">
        <v>0.22402707929999999</v>
      </c>
      <c r="F326" s="116">
        <v>0.35154856620000002</v>
      </c>
      <c r="G326" s="116">
        <v>0.42261156280000001</v>
      </c>
      <c r="H326" s="116">
        <v>0.44378607370000001</v>
      </c>
      <c r="I326" s="116">
        <v>0.41250418570000003</v>
      </c>
      <c r="J326" s="116">
        <v>0.51439381009999996</v>
      </c>
      <c r="K326" s="116">
        <v>0.87635540040000004</v>
      </c>
      <c r="L326" s="117">
        <v>361470614630</v>
      </c>
      <c r="M326" s="117">
        <v>876283507303</v>
      </c>
      <c r="N326" s="116">
        <v>0.43852450250000002</v>
      </c>
      <c r="O326" s="116">
        <v>0.41383177869999999</v>
      </c>
      <c r="P326" s="116">
        <v>55</v>
      </c>
      <c r="Q326" s="5"/>
      <c r="R326" s="5"/>
      <c r="S326" s="6"/>
      <c r="T326" s="6"/>
      <c r="U326" s="5"/>
      <c r="V326" s="5" t="str">
        <f t="shared" si="13"/>
        <v>Tier 1 capital to (total assets - intangible assets)10</v>
      </c>
      <c r="W326" s="120">
        <v>201412</v>
      </c>
      <c r="X326" s="120">
        <v>36</v>
      </c>
      <c r="Y326" s="120" t="s">
        <v>36</v>
      </c>
      <c r="Z326" s="121">
        <v>8</v>
      </c>
      <c r="AA326" s="120">
        <v>5.6206788799999997E-2</v>
      </c>
      <c r="AB326" s="120">
        <v>10</v>
      </c>
      <c r="AC326" s="5"/>
      <c r="AD326" s="6"/>
      <c r="AE326" s="5"/>
      <c r="AF326" s="5"/>
      <c r="AG326" s="5"/>
      <c r="AH326" s="5"/>
      <c r="AI326" s="5"/>
      <c r="AJ326" s="5"/>
      <c r="AK326" s="5"/>
      <c r="AL326" s="5"/>
      <c r="AM326" s="5"/>
      <c r="AN326" s="5"/>
      <c r="AO326" s="5"/>
      <c r="AP326" s="5"/>
      <c r="AQ326" s="5"/>
      <c r="AR326" s="5"/>
      <c r="AS326" s="5"/>
      <c r="AT326" s="5"/>
      <c r="AU326" s="5"/>
      <c r="AV326" s="5"/>
      <c r="AW326" s="5"/>
      <c r="AX326" s="5"/>
      <c r="AY326" s="5"/>
      <c r="AZ326" s="5"/>
      <c r="BA326" s="5"/>
      <c r="BB326" s="5"/>
      <c r="BC326" s="5"/>
      <c r="BD326" s="5"/>
      <c r="BE326" s="5"/>
      <c r="BF326" s="5"/>
    </row>
    <row r="327" spans="1:58" x14ac:dyDescent="0.25">
      <c r="A327" s="5" t="str">
        <f t="shared" si="14"/>
        <v>Coverage ratio (specific allowances for loans and deb instruments to total gross impaired loans and debt instruments)201206</v>
      </c>
      <c r="B327" s="116">
        <v>201206</v>
      </c>
      <c r="C327" s="116">
        <v>16</v>
      </c>
      <c r="D327" s="116" t="s">
        <v>89</v>
      </c>
      <c r="E327" s="116">
        <v>0.233389708</v>
      </c>
      <c r="F327" s="116">
        <v>0.36312201030000002</v>
      </c>
      <c r="G327" s="116">
        <v>0.41570239489999999</v>
      </c>
      <c r="H327" s="116">
        <v>0.44520979249999998</v>
      </c>
      <c r="I327" s="116">
        <v>0.41367114440000002</v>
      </c>
      <c r="J327" s="116">
        <v>0.51787436980000001</v>
      </c>
      <c r="K327" s="116">
        <v>0.91577091219999995</v>
      </c>
      <c r="L327" s="117">
        <v>372910676545</v>
      </c>
      <c r="M327" s="117">
        <v>901466494780</v>
      </c>
      <c r="N327" s="116">
        <v>0.45119003660000001</v>
      </c>
      <c r="O327" s="116">
        <v>0.40249201350000002</v>
      </c>
      <c r="P327" s="116">
        <v>55</v>
      </c>
      <c r="Q327" s="5"/>
      <c r="R327" s="5"/>
      <c r="S327" s="6"/>
      <c r="T327" s="6"/>
      <c r="U327" s="5"/>
      <c r="V327" s="5" t="str">
        <f t="shared" si="13"/>
        <v>Tier 1 capital to (total assets - intangible assets)11</v>
      </c>
      <c r="W327" s="120">
        <v>201412</v>
      </c>
      <c r="X327" s="120">
        <v>36</v>
      </c>
      <c r="Y327" s="120" t="s">
        <v>36</v>
      </c>
      <c r="Z327" s="121">
        <v>11</v>
      </c>
      <c r="AA327" s="120">
        <v>5.44971754E-2</v>
      </c>
      <c r="AB327" s="120">
        <v>11</v>
      </c>
      <c r="AC327" s="5"/>
      <c r="AD327" s="6"/>
      <c r="AE327" s="5"/>
      <c r="AF327" s="5"/>
      <c r="AG327" s="5"/>
      <c r="AH327" s="5"/>
      <c r="AI327" s="5"/>
      <c r="AJ327" s="5"/>
      <c r="AK327" s="5"/>
      <c r="AL327" s="5"/>
      <c r="AM327" s="5"/>
      <c r="AN327" s="5"/>
      <c r="AO327" s="5"/>
      <c r="AP327" s="5"/>
      <c r="AQ327" s="5"/>
      <c r="AR327" s="5"/>
      <c r="AS327" s="5"/>
      <c r="AT327" s="5"/>
      <c r="AU327" s="5"/>
      <c r="AV327" s="5"/>
      <c r="AW327" s="5"/>
      <c r="AX327" s="5"/>
      <c r="AY327" s="5"/>
      <c r="AZ327" s="5"/>
      <c r="BA327" s="5"/>
      <c r="BB327" s="5"/>
      <c r="BC327" s="5"/>
      <c r="BD327" s="5"/>
      <c r="BE327" s="5"/>
      <c r="BF327" s="5"/>
    </row>
    <row r="328" spans="1:58" x14ac:dyDescent="0.25">
      <c r="A328" s="5" t="str">
        <f t="shared" si="14"/>
        <v>Coverage ratio (specific allowances for loans and deb instruments to total gross impaired loans and debt instruments)201209</v>
      </c>
      <c r="B328" s="116">
        <v>201209</v>
      </c>
      <c r="C328" s="116">
        <v>16</v>
      </c>
      <c r="D328" s="116" t="s">
        <v>89</v>
      </c>
      <c r="E328" s="116">
        <v>0.23155074940000001</v>
      </c>
      <c r="F328" s="116">
        <v>0.35774818400000002</v>
      </c>
      <c r="G328" s="116">
        <v>0.4206211185</v>
      </c>
      <c r="H328" s="116">
        <v>0.44581122509999999</v>
      </c>
      <c r="I328" s="116">
        <v>0.4125226776</v>
      </c>
      <c r="J328" s="116">
        <v>0.50984267949999995</v>
      </c>
      <c r="K328" s="116">
        <v>0.95695920089999997</v>
      </c>
      <c r="L328" s="117">
        <v>384714004226</v>
      </c>
      <c r="M328" s="117">
        <v>932588740184</v>
      </c>
      <c r="N328" s="116">
        <v>0.4563759725</v>
      </c>
      <c r="O328" s="116">
        <v>0.39035578739999999</v>
      </c>
      <c r="P328" s="116">
        <v>55</v>
      </c>
      <c r="Q328" s="5"/>
      <c r="R328" s="5"/>
      <c r="S328" s="6"/>
      <c r="T328" s="6"/>
      <c r="U328" s="5"/>
      <c r="V328" s="5" t="str">
        <f t="shared" si="13"/>
        <v>Tier 1 capital to (total assets - intangible assets)12</v>
      </c>
      <c r="W328" s="120">
        <v>201412</v>
      </c>
      <c r="X328" s="120">
        <v>36</v>
      </c>
      <c r="Y328" s="120" t="s">
        <v>36</v>
      </c>
      <c r="Z328" s="121">
        <v>2</v>
      </c>
      <c r="AA328" s="120">
        <v>5.4343603499999997E-2</v>
      </c>
      <c r="AB328" s="120">
        <v>12</v>
      </c>
      <c r="AC328" s="5"/>
      <c r="AD328" s="6"/>
      <c r="AE328" s="5"/>
      <c r="AF328" s="5"/>
      <c r="AG328" s="5"/>
      <c r="AH328" s="5"/>
      <c r="AI328" s="5"/>
      <c r="AJ328" s="5"/>
      <c r="AK328" s="5"/>
      <c r="AL328" s="5"/>
      <c r="AM328" s="5"/>
      <c r="AN328" s="5"/>
      <c r="AO328" s="5"/>
      <c r="AP328" s="5"/>
      <c r="AQ328" s="5"/>
      <c r="AR328" s="5"/>
      <c r="AS328" s="5"/>
      <c r="AT328" s="5"/>
      <c r="AU328" s="5"/>
      <c r="AV328" s="5"/>
      <c r="AW328" s="5"/>
      <c r="AX328" s="5"/>
      <c r="AY328" s="5"/>
      <c r="AZ328" s="5"/>
      <c r="BA328" s="5"/>
      <c r="BB328" s="5"/>
      <c r="BC328" s="5"/>
      <c r="BD328" s="5"/>
      <c r="BE328" s="5"/>
      <c r="BF328" s="5"/>
    </row>
    <row r="329" spans="1:58" x14ac:dyDescent="0.25">
      <c r="A329" s="5" t="str">
        <f t="shared" si="14"/>
        <v>Coverage ratio (specific allowances for loans and deb instruments to total gross impaired loans and debt instruments)201212</v>
      </c>
      <c r="B329" s="116">
        <v>201212</v>
      </c>
      <c r="C329" s="116">
        <v>16</v>
      </c>
      <c r="D329" s="116" t="s">
        <v>89</v>
      </c>
      <c r="E329" s="116">
        <v>0.22510760090000001</v>
      </c>
      <c r="F329" s="116">
        <v>0.35596865049999998</v>
      </c>
      <c r="G329" s="116">
        <v>0.41827226719999999</v>
      </c>
      <c r="H329" s="116">
        <v>0.44943152650000001</v>
      </c>
      <c r="I329" s="116">
        <v>0.41792343539999999</v>
      </c>
      <c r="J329" s="116">
        <v>0.49747204299999997</v>
      </c>
      <c r="K329" s="116">
        <v>1</v>
      </c>
      <c r="L329" s="117">
        <v>388096287579</v>
      </c>
      <c r="M329" s="117">
        <v>928630114358</v>
      </c>
      <c r="N329" s="116">
        <v>0.44811230229999999</v>
      </c>
      <c r="O329" s="116">
        <v>0.40767026280000002</v>
      </c>
      <c r="P329" s="116">
        <v>55</v>
      </c>
      <c r="Q329" s="5"/>
      <c r="R329" s="5"/>
      <c r="S329" s="6"/>
      <c r="T329" s="6"/>
      <c r="U329" s="5"/>
      <c r="V329" s="5" t="str">
        <f t="shared" si="13"/>
        <v>Tier 1 capital to (total assets - intangible assets)13</v>
      </c>
      <c r="W329" s="120">
        <v>201412</v>
      </c>
      <c r="X329" s="120">
        <v>36</v>
      </c>
      <c r="Y329" s="120" t="s">
        <v>36</v>
      </c>
      <c r="Z329" s="121">
        <v>10</v>
      </c>
      <c r="AA329" s="120">
        <v>5.3694874300000001E-2</v>
      </c>
      <c r="AB329" s="120">
        <v>13</v>
      </c>
      <c r="AC329" s="5"/>
      <c r="AD329" s="6"/>
      <c r="AE329" s="5"/>
      <c r="AF329" s="5"/>
      <c r="AG329" s="5"/>
      <c r="AH329" s="5"/>
      <c r="AI329" s="5"/>
      <c r="AJ329" s="5"/>
      <c r="AK329" s="5"/>
      <c r="AL329" s="5"/>
      <c r="AM329" s="5"/>
      <c r="AN329" s="5"/>
      <c r="AO329" s="5"/>
      <c r="AP329" s="5"/>
      <c r="AQ329" s="5"/>
      <c r="AR329" s="5"/>
      <c r="AS329" s="5"/>
      <c r="AT329" s="5"/>
      <c r="AU329" s="5"/>
      <c r="AV329" s="5"/>
      <c r="AW329" s="5"/>
      <c r="AX329" s="5"/>
      <c r="AY329" s="5"/>
      <c r="AZ329" s="5"/>
      <c r="BA329" s="5"/>
      <c r="BB329" s="5"/>
      <c r="BC329" s="5"/>
      <c r="BD329" s="5"/>
      <c r="BE329" s="5"/>
      <c r="BF329" s="5"/>
    </row>
    <row r="330" spans="1:58" x14ac:dyDescent="0.25">
      <c r="A330" s="5" t="str">
        <f t="shared" si="14"/>
        <v>Coverage ratio (specific allowances for loans and deb instruments to total gross impaired loans and debt instruments)201303</v>
      </c>
      <c r="B330" s="116">
        <v>201303</v>
      </c>
      <c r="C330" s="116">
        <v>16</v>
      </c>
      <c r="D330" s="116" t="s">
        <v>89</v>
      </c>
      <c r="E330" s="116">
        <v>0.23713076720000001</v>
      </c>
      <c r="F330" s="116">
        <v>0.362945252</v>
      </c>
      <c r="G330" s="116">
        <v>0.43401524590000001</v>
      </c>
      <c r="H330" s="116">
        <v>0.4531079643</v>
      </c>
      <c r="I330" s="116">
        <v>0.42353123679999999</v>
      </c>
      <c r="J330" s="116">
        <v>0.51878788789999997</v>
      </c>
      <c r="K330" s="116">
        <v>1</v>
      </c>
      <c r="L330" s="117">
        <v>397849481735</v>
      </c>
      <c r="M330" s="117">
        <v>939362784083</v>
      </c>
      <c r="N330" s="116">
        <v>0.4418682538</v>
      </c>
      <c r="O330" s="116">
        <v>0.42452519620000001</v>
      </c>
      <c r="P330" s="116">
        <v>54</v>
      </c>
      <c r="Q330" s="5"/>
      <c r="R330" s="5"/>
      <c r="S330" s="6"/>
      <c r="T330" s="6"/>
      <c r="U330" s="5"/>
      <c r="V330" s="5" t="str">
        <f t="shared" si="13"/>
        <v>Tier 1 capital to (total assets - intangible assets)14</v>
      </c>
      <c r="W330" s="120">
        <v>201412</v>
      </c>
      <c r="X330" s="120">
        <v>36</v>
      </c>
      <c r="Y330" s="120" t="s">
        <v>36</v>
      </c>
      <c r="Z330" s="121" t="s">
        <v>29</v>
      </c>
      <c r="AA330" s="120">
        <v>5.0419185399999997E-2</v>
      </c>
      <c r="AB330" s="120">
        <v>14</v>
      </c>
      <c r="AC330" s="5"/>
      <c r="AD330" s="6"/>
      <c r="AE330" s="5"/>
      <c r="AF330" s="5"/>
      <c r="AG330" s="5"/>
      <c r="AH330" s="5"/>
      <c r="AI330" s="5"/>
      <c r="AJ330" s="5"/>
      <c r="AK330" s="5"/>
      <c r="AL330" s="5"/>
      <c r="AM330" s="5"/>
      <c r="AN330" s="5"/>
      <c r="AO330" s="5"/>
      <c r="AP330" s="5"/>
      <c r="AQ330" s="5"/>
      <c r="AR330" s="5"/>
      <c r="AS330" s="5"/>
      <c r="AT330" s="5"/>
      <c r="AU330" s="5"/>
      <c r="AV330" s="5"/>
      <c r="AW330" s="5"/>
      <c r="AX330" s="5"/>
      <c r="AY330" s="5"/>
      <c r="AZ330" s="5"/>
      <c r="BA330" s="5"/>
      <c r="BB330" s="5"/>
      <c r="BC330" s="5"/>
      <c r="BD330" s="5"/>
      <c r="BE330" s="5"/>
      <c r="BF330" s="5"/>
    </row>
    <row r="331" spans="1:58" x14ac:dyDescent="0.25">
      <c r="A331" s="5" t="str">
        <f t="shared" si="14"/>
        <v>Coverage ratio (specific allowances for loans and deb instruments to total gross impaired loans and debt instruments)201306</v>
      </c>
      <c r="B331" s="116">
        <v>201306</v>
      </c>
      <c r="C331" s="116">
        <v>16</v>
      </c>
      <c r="D331" s="116" t="s">
        <v>89</v>
      </c>
      <c r="E331" s="116">
        <v>0.21716791050000001</v>
      </c>
      <c r="F331" s="116">
        <v>0.35590217639999999</v>
      </c>
      <c r="G331" s="116">
        <v>0.43751337210000002</v>
      </c>
      <c r="H331" s="116">
        <v>0.44942103830000002</v>
      </c>
      <c r="I331" s="116">
        <v>0.42354083770000001</v>
      </c>
      <c r="J331" s="116">
        <v>0.51648311629999999</v>
      </c>
      <c r="K331" s="116">
        <v>1</v>
      </c>
      <c r="L331" s="117">
        <v>405385942275</v>
      </c>
      <c r="M331" s="117">
        <v>957135431105</v>
      </c>
      <c r="N331" s="116">
        <v>0.45830579719999998</v>
      </c>
      <c r="O331" s="116">
        <v>0.43057196349999999</v>
      </c>
      <c r="P331" s="116">
        <v>54</v>
      </c>
      <c r="Q331" s="5"/>
      <c r="R331" s="5"/>
      <c r="S331" s="6"/>
      <c r="T331" s="6"/>
      <c r="U331" s="5"/>
      <c r="V331" s="5" t="str">
        <f t="shared" si="13"/>
        <v>Tier 1 capital to (total assets - intangible assets)15</v>
      </c>
      <c r="W331" s="120">
        <v>201412</v>
      </c>
      <c r="X331" s="120">
        <v>36</v>
      </c>
      <c r="Y331" s="120" t="s">
        <v>36</v>
      </c>
      <c r="Z331" s="121" t="s">
        <v>23</v>
      </c>
      <c r="AA331" s="120">
        <v>4.8861607500000001E-2</v>
      </c>
      <c r="AB331" s="120">
        <v>15</v>
      </c>
      <c r="AC331" s="5"/>
      <c r="AD331" s="6"/>
      <c r="AE331" s="5"/>
      <c r="AF331" s="5"/>
      <c r="AG331" s="5"/>
      <c r="AH331" s="5"/>
      <c r="AI331" s="5"/>
      <c r="AJ331" s="5"/>
      <c r="AK331" s="5"/>
      <c r="AL331" s="5"/>
      <c r="AM331" s="5"/>
      <c r="AN331" s="5"/>
      <c r="AO331" s="5"/>
      <c r="AP331" s="5"/>
      <c r="AQ331" s="5"/>
      <c r="AR331" s="5"/>
      <c r="AS331" s="5"/>
      <c r="AT331" s="5"/>
      <c r="AU331" s="5"/>
      <c r="AV331" s="5"/>
      <c r="AW331" s="5"/>
      <c r="AX331" s="5"/>
      <c r="AY331" s="5"/>
      <c r="AZ331" s="5"/>
      <c r="BA331" s="5"/>
      <c r="BB331" s="5"/>
      <c r="BC331" s="5"/>
      <c r="BD331" s="5"/>
      <c r="BE331" s="5"/>
      <c r="BF331" s="5"/>
    </row>
    <row r="332" spans="1:58" x14ac:dyDescent="0.25">
      <c r="A332" s="5" t="str">
        <f t="shared" si="14"/>
        <v>Coverage ratio (specific allowances for loans and deb instruments to total gross impaired loans and debt instruments)201309</v>
      </c>
      <c r="B332" s="116">
        <v>201309</v>
      </c>
      <c r="C332" s="116">
        <v>16</v>
      </c>
      <c r="D332" s="116" t="s">
        <v>89</v>
      </c>
      <c r="E332" s="116">
        <v>0.2369437378</v>
      </c>
      <c r="F332" s="116">
        <v>0.36854871960000002</v>
      </c>
      <c r="G332" s="116">
        <v>0.4454081298</v>
      </c>
      <c r="H332" s="116">
        <v>0.45792022389999998</v>
      </c>
      <c r="I332" s="116">
        <v>0.4444390513</v>
      </c>
      <c r="J332" s="116">
        <v>0.5331115636</v>
      </c>
      <c r="K332" s="116">
        <v>0.80251813130000005</v>
      </c>
      <c r="L332" s="117">
        <v>412434285103</v>
      </c>
      <c r="M332" s="117">
        <v>927988402321</v>
      </c>
      <c r="N332" s="116">
        <v>0.4478184985</v>
      </c>
      <c r="O332" s="116">
        <v>0.4402236377</v>
      </c>
      <c r="P332" s="116">
        <v>54</v>
      </c>
      <c r="Q332" s="5"/>
      <c r="R332" s="5"/>
      <c r="S332" s="6"/>
      <c r="T332" s="6"/>
      <c r="U332" s="5"/>
      <c r="V332" s="5" t="str">
        <f t="shared" si="13"/>
        <v>Tier 1 capital to (total assets - intangible assets)16</v>
      </c>
      <c r="W332" s="120">
        <v>201412</v>
      </c>
      <c r="X332" s="120">
        <v>36</v>
      </c>
      <c r="Y332" s="120" t="s">
        <v>36</v>
      </c>
      <c r="Z332" s="121">
        <v>7</v>
      </c>
      <c r="AA332" s="120">
        <v>4.80829646E-2</v>
      </c>
      <c r="AB332" s="120">
        <v>16</v>
      </c>
      <c r="AC332" s="5"/>
      <c r="AD332" s="6"/>
      <c r="AE332" s="5"/>
      <c r="AF332" s="5"/>
      <c r="AG332" s="5"/>
      <c r="AH332" s="5"/>
      <c r="AI332" s="5"/>
      <c r="AJ332" s="5"/>
      <c r="AK332" s="5"/>
      <c r="AL332" s="5"/>
      <c r="AM332" s="5"/>
      <c r="AN332" s="5"/>
      <c r="AO332" s="5"/>
      <c r="AP332" s="5"/>
      <c r="AQ332" s="5"/>
      <c r="AR332" s="5"/>
      <c r="AS332" s="5"/>
      <c r="AT332" s="5"/>
      <c r="AU332" s="5"/>
      <c r="AV332" s="5"/>
      <c r="AW332" s="5"/>
      <c r="AX332" s="5"/>
      <c r="AY332" s="5"/>
      <c r="AZ332" s="5"/>
      <c r="BA332" s="5"/>
      <c r="BB332" s="5"/>
      <c r="BC332" s="5"/>
      <c r="BD332" s="5"/>
      <c r="BE332" s="5"/>
      <c r="BF332" s="5"/>
    </row>
    <row r="333" spans="1:58" x14ac:dyDescent="0.25">
      <c r="A333" s="5" t="str">
        <f t="shared" si="14"/>
        <v>Coverage ratio (specific allowances for loans and deb instruments to total gross impaired loans and debt instruments)201312</v>
      </c>
      <c r="B333" s="116">
        <v>201312</v>
      </c>
      <c r="C333" s="116">
        <v>16</v>
      </c>
      <c r="D333" s="116" t="s">
        <v>89</v>
      </c>
      <c r="E333" s="116">
        <v>0.22627862060000001</v>
      </c>
      <c r="F333" s="116">
        <v>0.3555881307</v>
      </c>
      <c r="G333" s="116">
        <v>0.46106673869999998</v>
      </c>
      <c r="H333" s="116">
        <v>0.46557647520000001</v>
      </c>
      <c r="I333" s="116">
        <v>0.45984112510000003</v>
      </c>
      <c r="J333" s="116">
        <v>0.54774850119999996</v>
      </c>
      <c r="K333" s="116">
        <v>0.77809438099999995</v>
      </c>
      <c r="L333" s="117">
        <v>429795143099</v>
      </c>
      <c r="M333" s="117">
        <v>934660080692</v>
      </c>
      <c r="N333" s="116">
        <v>0.46176407829999999</v>
      </c>
      <c r="O333" s="116">
        <v>0.46036939910000002</v>
      </c>
      <c r="P333" s="116">
        <v>54</v>
      </c>
      <c r="Q333" s="5"/>
      <c r="R333" s="5"/>
      <c r="S333" s="6"/>
      <c r="T333" s="6"/>
      <c r="U333" s="5"/>
      <c r="V333" s="5" t="str">
        <f t="shared" si="13"/>
        <v>Tier 1 capital to (total assets - intangible assets)17</v>
      </c>
      <c r="W333" s="120">
        <v>201412</v>
      </c>
      <c r="X333" s="120">
        <v>36</v>
      </c>
      <c r="Y333" s="120" t="s">
        <v>36</v>
      </c>
      <c r="Z333" s="121">
        <v>5</v>
      </c>
      <c r="AA333" s="120">
        <v>4.5732795899999998E-2</v>
      </c>
      <c r="AB333" s="120">
        <v>17</v>
      </c>
      <c r="AC333" s="5"/>
      <c r="AD333" s="6"/>
      <c r="AE333" s="5"/>
      <c r="AF333" s="5"/>
      <c r="AG333" s="5"/>
      <c r="AH333" s="5"/>
      <c r="AI333" s="5"/>
      <c r="AJ333" s="5"/>
      <c r="AK333" s="5"/>
      <c r="AL333" s="5"/>
      <c r="AM333" s="5"/>
      <c r="AN333" s="5"/>
      <c r="AO333" s="5"/>
      <c r="AP333" s="5"/>
      <c r="AQ333" s="5"/>
      <c r="AR333" s="5"/>
      <c r="AS333" s="5"/>
      <c r="AT333" s="5"/>
      <c r="AU333" s="5"/>
      <c r="AV333" s="5"/>
      <c r="AW333" s="5"/>
      <c r="AX333" s="5"/>
      <c r="AY333" s="5"/>
      <c r="AZ333" s="5"/>
      <c r="BA333" s="5"/>
      <c r="BB333" s="5"/>
      <c r="BC333" s="5"/>
      <c r="BD333" s="5"/>
      <c r="BE333" s="5"/>
      <c r="BF333" s="5"/>
    </row>
    <row r="334" spans="1:58" x14ac:dyDescent="0.25">
      <c r="A334" s="5" t="str">
        <f t="shared" si="14"/>
        <v>Coverage ratio (specific allowances for loans and deb instruments to total gross impaired loans and debt instruments)201403</v>
      </c>
      <c r="B334" s="116">
        <v>201403</v>
      </c>
      <c r="C334" s="116">
        <v>16</v>
      </c>
      <c r="D334" s="116" t="s">
        <v>89</v>
      </c>
      <c r="E334" s="116">
        <v>0.2194991858</v>
      </c>
      <c r="F334" s="116">
        <v>0.3888342904</v>
      </c>
      <c r="G334" s="116">
        <v>0.46486805489999999</v>
      </c>
      <c r="H334" s="116">
        <v>0.47601553390000001</v>
      </c>
      <c r="I334" s="116">
        <v>0.4687993701</v>
      </c>
      <c r="J334" s="116">
        <v>0.55647184979999997</v>
      </c>
      <c r="K334" s="116">
        <v>1</v>
      </c>
      <c r="L334" s="117">
        <v>430164777115</v>
      </c>
      <c r="M334" s="117">
        <v>917588214857</v>
      </c>
      <c r="N334" s="116">
        <v>0.46543525450000001</v>
      </c>
      <c r="O334" s="116">
        <v>0.46430085519999997</v>
      </c>
      <c r="P334" s="116">
        <v>54</v>
      </c>
      <c r="Q334" s="5"/>
      <c r="R334" s="5"/>
      <c r="S334" s="6"/>
      <c r="T334" s="6"/>
      <c r="U334" s="5"/>
      <c r="V334" s="5" t="str">
        <f t="shared" si="13"/>
        <v>Tier 1 capital to (total assets - intangible assets)18</v>
      </c>
      <c r="W334" s="120">
        <v>201412</v>
      </c>
      <c r="X334" s="120">
        <v>36</v>
      </c>
      <c r="Y334" s="120" t="s">
        <v>36</v>
      </c>
      <c r="Z334" s="121" t="s">
        <v>34</v>
      </c>
      <c r="AA334" s="120">
        <v>4.4283665299999997E-2</v>
      </c>
      <c r="AB334" s="120">
        <v>18</v>
      </c>
      <c r="AC334" s="5"/>
      <c r="AD334" s="6"/>
      <c r="AE334" s="5"/>
      <c r="AF334" s="5"/>
      <c r="AG334" s="5"/>
      <c r="AH334" s="5"/>
      <c r="AI334" s="5"/>
      <c r="AJ334" s="5"/>
      <c r="AK334" s="5"/>
      <c r="AL334" s="5"/>
      <c r="AM334" s="5"/>
      <c r="AN334" s="5"/>
      <c r="AO334" s="5"/>
      <c r="AP334" s="5"/>
      <c r="AQ334" s="5"/>
      <c r="AR334" s="5"/>
      <c r="AS334" s="5"/>
      <c r="AT334" s="5"/>
      <c r="AU334" s="5"/>
      <c r="AV334" s="5"/>
      <c r="AW334" s="5"/>
      <c r="AX334" s="5"/>
      <c r="AY334" s="5"/>
      <c r="AZ334" s="5"/>
      <c r="BA334" s="5"/>
      <c r="BB334" s="5"/>
      <c r="BC334" s="5"/>
      <c r="BD334" s="5"/>
      <c r="BE334" s="5"/>
      <c r="BF334" s="5"/>
    </row>
    <row r="335" spans="1:58" x14ac:dyDescent="0.25">
      <c r="A335" s="5" t="str">
        <f t="shared" si="14"/>
        <v>Coverage ratio (specific allowances for loans and deb instruments to total gross impaired loans and debt instruments)201406</v>
      </c>
      <c r="B335" s="116">
        <v>201406</v>
      </c>
      <c r="C335" s="116">
        <v>16</v>
      </c>
      <c r="D335" s="116" t="s">
        <v>89</v>
      </c>
      <c r="E335" s="116">
        <v>0.2243430119</v>
      </c>
      <c r="F335" s="116">
        <v>0.36803071970000001</v>
      </c>
      <c r="G335" s="116">
        <v>0.46326947149999997</v>
      </c>
      <c r="H335" s="116">
        <v>0.47563199140000001</v>
      </c>
      <c r="I335" s="116">
        <v>0.46845206119999999</v>
      </c>
      <c r="J335" s="116">
        <v>0.53878238499999997</v>
      </c>
      <c r="K335" s="116">
        <v>1</v>
      </c>
      <c r="L335" s="117">
        <v>429699097897</v>
      </c>
      <c r="M335" s="117">
        <v>917274431034</v>
      </c>
      <c r="N335" s="116">
        <v>0.47387023890000002</v>
      </c>
      <c r="O335" s="116">
        <v>0.45479461859999998</v>
      </c>
      <c r="P335" s="116">
        <v>54</v>
      </c>
      <c r="Q335" s="5"/>
      <c r="R335" s="5"/>
      <c r="S335" s="6"/>
      <c r="T335" s="6"/>
      <c r="U335" s="5"/>
      <c r="V335" s="5" t="str">
        <f t="shared" si="13"/>
        <v>Tier 1 capital to (total assets - intangible assets)19</v>
      </c>
      <c r="W335" s="120">
        <v>201412</v>
      </c>
      <c r="X335" s="120">
        <v>36</v>
      </c>
      <c r="Y335" s="120" t="s">
        <v>36</v>
      </c>
      <c r="Z335" s="121" t="s">
        <v>25</v>
      </c>
      <c r="AA335" s="120">
        <v>4.3331060999999997E-2</v>
      </c>
      <c r="AB335" s="120">
        <v>19</v>
      </c>
      <c r="AC335" s="5"/>
      <c r="AD335" s="6"/>
      <c r="AE335" s="5"/>
      <c r="AF335" s="5"/>
      <c r="AG335" s="5"/>
      <c r="AH335" s="5"/>
      <c r="AI335" s="5"/>
      <c r="AJ335" s="5"/>
      <c r="AK335" s="5"/>
      <c r="AL335" s="5"/>
      <c r="AM335" s="5"/>
      <c r="AN335" s="5"/>
      <c r="AO335" s="5"/>
      <c r="AP335" s="5"/>
      <c r="AQ335" s="5"/>
      <c r="AR335" s="5"/>
      <c r="AS335" s="5"/>
      <c r="AT335" s="5"/>
      <c r="AU335" s="5"/>
      <c r="AV335" s="5"/>
      <c r="AW335" s="5"/>
      <c r="AX335" s="5"/>
      <c r="AY335" s="5"/>
      <c r="AZ335" s="5"/>
      <c r="BA335" s="5"/>
      <c r="BB335" s="5"/>
      <c r="BC335" s="5"/>
      <c r="BD335" s="5"/>
      <c r="BE335" s="5"/>
      <c r="BF335" s="5"/>
    </row>
    <row r="336" spans="1:58" x14ac:dyDescent="0.25">
      <c r="A336" s="5" t="str">
        <f t="shared" si="14"/>
        <v>Coverage ratio (specific allowances for loans and deb instruments to total gross impaired loans and debt instruments)201409</v>
      </c>
      <c r="B336" s="116">
        <v>201409</v>
      </c>
      <c r="C336" s="116">
        <v>16</v>
      </c>
      <c r="D336" s="116" t="s">
        <v>89</v>
      </c>
      <c r="E336" s="116">
        <v>0.2558073756</v>
      </c>
      <c r="F336" s="116">
        <v>0.3450019258</v>
      </c>
      <c r="G336" s="116">
        <v>0.45995764350000001</v>
      </c>
      <c r="H336" s="116">
        <v>0.45199068819999999</v>
      </c>
      <c r="I336" s="116">
        <v>0.453577387</v>
      </c>
      <c r="J336" s="116">
        <v>0.53342732260000003</v>
      </c>
      <c r="K336" s="116">
        <v>0.64082022640000003</v>
      </c>
      <c r="L336" s="117">
        <v>436464624722</v>
      </c>
      <c r="M336" s="117">
        <v>962271570909</v>
      </c>
      <c r="N336" s="116">
        <v>0.46187588299999999</v>
      </c>
      <c r="O336" s="116">
        <v>0.4573154861</v>
      </c>
      <c r="P336" s="116">
        <v>55</v>
      </c>
      <c r="Q336" s="5"/>
      <c r="R336" s="5"/>
      <c r="S336" s="6"/>
      <c r="T336" s="6"/>
      <c r="U336" s="5"/>
      <c r="V336" s="5" t="str">
        <f t="shared" si="13"/>
        <v>Tier 1 capital to (total assets - intangible assets)20</v>
      </c>
      <c r="W336" s="120">
        <v>201412</v>
      </c>
      <c r="X336" s="120">
        <v>36</v>
      </c>
      <c r="Y336" s="120" t="s">
        <v>36</v>
      </c>
      <c r="Z336" s="121" t="s">
        <v>17</v>
      </c>
      <c r="AA336" s="120">
        <v>4.1149439400000001E-2</v>
      </c>
      <c r="AB336" s="120">
        <v>20</v>
      </c>
      <c r="AC336" s="5"/>
      <c r="AD336" s="6"/>
      <c r="AE336" s="5"/>
      <c r="AF336" s="5"/>
      <c r="AG336" s="5"/>
      <c r="AH336" s="5"/>
      <c r="AI336" s="5"/>
      <c r="AJ336" s="5"/>
      <c r="AK336" s="5"/>
      <c r="AL336" s="5"/>
      <c r="AM336" s="5"/>
      <c r="AN336" s="5"/>
      <c r="AO336" s="5"/>
      <c r="AP336" s="5"/>
      <c r="AQ336" s="5"/>
      <c r="AR336" s="5"/>
      <c r="AS336" s="5"/>
      <c r="AT336" s="5"/>
      <c r="AU336" s="5"/>
      <c r="AV336" s="5"/>
      <c r="AW336" s="5"/>
      <c r="AX336" s="5"/>
      <c r="AY336" s="5"/>
      <c r="AZ336" s="5"/>
      <c r="BA336" s="5"/>
      <c r="BB336" s="5"/>
      <c r="BC336" s="5"/>
      <c r="BD336" s="5"/>
      <c r="BE336" s="5"/>
      <c r="BF336" s="5"/>
    </row>
    <row r="337" spans="1:58" x14ac:dyDescent="0.25">
      <c r="A337" s="5" t="str">
        <f t="shared" si="14"/>
        <v>Coverage ratio (specific allowances for loans and deb instruments to total gross impaired loans and debt instruments)201412</v>
      </c>
      <c r="B337" s="116">
        <v>201412</v>
      </c>
      <c r="C337" s="116">
        <v>16</v>
      </c>
      <c r="D337" s="116" t="s">
        <v>89</v>
      </c>
      <c r="E337" s="116">
        <v>0.28515819260000003</v>
      </c>
      <c r="F337" s="116">
        <v>0.39395626189999999</v>
      </c>
      <c r="G337" s="116">
        <v>0.46820051039999999</v>
      </c>
      <c r="H337" s="116">
        <v>0.46149282349999998</v>
      </c>
      <c r="I337" s="116">
        <v>0.46295018919999997</v>
      </c>
      <c r="J337" s="116">
        <v>0.53625583580000002</v>
      </c>
      <c r="K337" s="116">
        <v>0.61350685360000001</v>
      </c>
      <c r="L337" s="117">
        <v>430149028748</v>
      </c>
      <c r="M337" s="117">
        <v>929147538542</v>
      </c>
      <c r="N337" s="116">
        <v>0.47060676260000001</v>
      </c>
      <c r="O337" s="116">
        <v>0.46804306870000001</v>
      </c>
      <c r="P337" s="116">
        <v>55</v>
      </c>
      <c r="Q337" s="5"/>
      <c r="R337" s="5"/>
      <c r="S337" s="6"/>
      <c r="T337" s="6"/>
      <c r="U337" s="5"/>
      <c r="V337" s="5" t="str">
        <f t="shared" si="13"/>
        <v>Tier 1 capital to (total assets - intangible assets)99</v>
      </c>
      <c r="W337" s="120">
        <v>201412</v>
      </c>
      <c r="X337" s="120">
        <v>36</v>
      </c>
      <c r="Y337" s="120" t="s">
        <v>36</v>
      </c>
      <c r="Z337" s="121" t="s">
        <v>40</v>
      </c>
      <c r="AA337" s="120">
        <v>5.2586527899999999E-2</v>
      </c>
      <c r="AB337" s="120">
        <v>99</v>
      </c>
      <c r="AC337" s="5"/>
      <c r="AD337" s="6"/>
      <c r="AE337" s="5"/>
      <c r="AF337" s="5"/>
      <c r="AG337" s="5"/>
      <c r="AH337" s="5"/>
      <c r="AI337" s="5"/>
      <c r="AJ337" s="5"/>
      <c r="AK337" s="5"/>
      <c r="AL337" s="5"/>
      <c r="AM337" s="5"/>
      <c r="AN337" s="5"/>
      <c r="AO337" s="5"/>
      <c r="AP337" s="5"/>
      <c r="AQ337" s="5"/>
      <c r="AR337" s="5"/>
      <c r="AS337" s="5"/>
      <c r="AT337" s="5"/>
      <c r="AU337" s="5"/>
      <c r="AV337" s="5"/>
      <c r="AW337" s="5"/>
      <c r="AX337" s="5"/>
      <c r="AY337" s="5"/>
      <c r="AZ337" s="5"/>
      <c r="BA337" s="5"/>
      <c r="BB337" s="5"/>
      <c r="BC337" s="5"/>
      <c r="BD337" s="5"/>
      <c r="BE337" s="5"/>
      <c r="BF337" s="5"/>
    </row>
    <row r="338" spans="1:58" x14ac:dyDescent="0.25">
      <c r="A338" s="5" t="str">
        <f t="shared" si="14"/>
        <v>Coverage ratio (all allowances for loans and debt instruments to total gross impaired loans and debt instruments)200912</v>
      </c>
      <c r="B338" s="116">
        <v>200912</v>
      </c>
      <c r="C338" s="116">
        <v>17</v>
      </c>
      <c r="D338" s="116" t="s">
        <v>92</v>
      </c>
      <c r="E338" s="116">
        <v>0.18177106300000001</v>
      </c>
      <c r="F338" s="116">
        <v>0.43256034230000001</v>
      </c>
      <c r="G338" s="116">
        <v>0.49998647299999999</v>
      </c>
      <c r="H338" s="116">
        <v>0.52971050900000005</v>
      </c>
      <c r="I338" s="116">
        <v>0.50484047620000005</v>
      </c>
      <c r="J338" s="116">
        <v>0.62520577290000001</v>
      </c>
      <c r="K338" s="116">
        <v>0.84117108240000005</v>
      </c>
      <c r="L338" s="117">
        <v>328363159546</v>
      </c>
      <c r="M338" s="117">
        <v>650429541598</v>
      </c>
      <c r="N338" s="116">
        <v>0.53122726180000002</v>
      </c>
      <c r="O338" s="116">
        <v>0.4585791749</v>
      </c>
      <c r="P338" s="116">
        <v>45</v>
      </c>
      <c r="Q338" s="5"/>
      <c r="R338" s="5"/>
      <c r="S338" s="6"/>
      <c r="T338" s="6"/>
      <c r="U338" s="5"/>
      <c r="V338" s="5" t="str">
        <f t="shared" ref="V338:V373" si="15">CONCATENATE(Y338,AB338)</f>
        <v>Debt-to-equity ratio1</v>
      </c>
      <c r="W338" s="120">
        <v>201412</v>
      </c>
      <c r="X338" s="120">
        <v>45</v>
      </c>
      <c r="Y338" s="120" t="s">
        <v>37</v>
      </c>
      <c r="Z338" s="121" t="s">
        <v>17</v>
      </c>
      <c r="AA338" s="120">
        <v>19.837691962000001</v>
      </c>
      <c r="AB338" s="120">
        <v>1</v>
      </c>
      <c r="AC338" s="5"/>
      <c r="AD338" s="6"/>
      <c r="AE338" s="5"/>
      <c r="AF338" s="5"/>
      <c r="AG338" s="5"/>
      <c r="AH338" s="5"/>
      <c r="AI338" s="5"/>
      <c r="AJ338" s="5"/>
      <c r="AK338" s="5"/>
      <c r="AL338" s="5"/>
      <c r="AM338" s="5"/>
      <c r="AN338" s="5"/>
      <c r="AO338" s="5"/>
      <c r="AP338" s="5"/>
      <c r="AQ338" s="5"/>
      <c r="AR338" s="5"/>
      <c r="AS338" s="5"/>
      <c r="AT338" s="5"/>
      <c r="AU338" s="5"/>
      <c r="AV338" s="5"/>
      <c r="AW338" s="5"/>
      <c r="AX338" s="5"/>
      <c r="AY338" s="5"/>
      <c r="AZ338" s="5"/>
      <c r="BA338" s="5"/>
      <c r="BB338" s="5"/>
      <c r="BC338" s="5"/>
      <c r="BD338" s="5"/>
      <c r="BE338" s="5"/>
      <c r="BF338" s="5"/>
    </row>
    <row r="339" spans="1:58" x14ac:dyDescent="0.25">
      <c r="A339" s="5" t="str">
        <f t="shared" si="14"/>
        <v>Coverage ratio (all allowances for loans and debt instruments to total gross impaired loans and debt instruments)201003</v>
      </c>
      <c r="B339" s="116">
        <v>201003</v>
      </c>
      <c r="C339" s="116">
        <v>17</v>
      </c>
      <c r="D339" s="116" t="s">
        <v>92</v>
      </c>
      <c r="E339" s="116">
        <v>0.19816968930000001</v>
      </c>
      <c r="F339" s="116">
        <v>0.4137182304</v>
      </c>
      <c r="G339" s="116">
        <v>0.50876663420000001</v>
      </c>
      <c r="H339" s="116">
        <v>0.53317683979999997</v>
      </c>
      <c r="I339" s="116">
        <v>0.50914263189999998</v>
      </c>
      <c r="J339" s="116">
        <v>0.61453110479999995</v>
      </c>
      <c r="K339" s="116">
        <v>0.87494955460000001</v>
      </c>
      <c r="L339" s="117">
        <v>337101740501</v>
      </c>
      <c r="M339" s="117">
        <v>662096865119</v>
      </c>
      <c r="N339" s="116">
        <v>0.53290974189999996</v>
      </c>
      <c r="O339" s="116">
        <v>0.4655406507</v>
      </c>
      <c r="P339" s="116">
        <v>45</v>
      </c>
      <c r="Q339" s="5"/>
      <c r="R339" s="5"/>
      <c r="S339" s="6"/>
      <c r="T339" s="6"/>
      <c r="U339" s="5"/>
      <c r="V339" s="5" t="str">
        <f t="shared" si="15"/>
        <v>Debt-to-equity ratio2</v>
      </c>
      <c r="W339" s="120">
        <v>201412</v>
      </c>
      <c r="X339" s="120">
        <v>45</v>
      </c>
      <c r="Y339" s="120" t="s">
        <v>37</v>
      </c>
      <c r="Z339" s="121">
        <v>5</v>
      </c>
      <c r="AA339" s="120">
        <v>19.255996818</v>
      </c>
      <c r="AB339" s="120">
        <v>2</v>
      </c>
      <c r="AC339" s="5"/>
      <c r="AD339" s="6"/>
      <c r="AE339" s="5"/>
      <c r="AF339" s="5"/>
      <c r="AG339" s="5"/>
      <c r="AH339" s="5"/>
      <c r="AI339" s="5"/>
      <c r="AJ339" s="5"/>
      <c r="AK339" s="5"/>
      <c r="AL339" s="5"/>
      <c r="AM339" s="5"/>
      <c r="AN339" s="5"/>
      <c r="AO339" s="5"/>
      <c r="AP339" s="5"/>
      <c r="AQ339" s="5"/>
      <c r="AR339" s="5"/>
      <c r="AS339" s="5"/>
      <c r="AT339" s="5"/>
      <c r="AU339" s="5"/>
      <c r="AV339" s="5"/>
      <c r="AW339" s="5"/>
      <c r="AX339" s="5"/>
      <c r="AY339" s="5"/>
      <c r="AZ339" s="5"/>
      <c r="BA339" s="5"/>
      <c r="BB339" s="5"/>
      <c r="BC339" s="5"/>
      <c r="BD339" s="5"/>
      <c r="BE339" s="5"/>
      <c r="BF339" s="5"/>
    </row>
    <row r="340" spans="1:58" x14ac:dyDescent="0.25">
      <c r="A340" s="5" t="str">
        <f t="shared" si="14"/>
        <v>Coverage ratio (all allowances for loans and debt instruments to total gross impaired loans and debt instruments)201006</v>
      </c>
      <c r="B340" s="116">
        <v>201006</v>
      </c>
      <c r="C340" s="116">
        <v>17</v>
      </c>
      <c r="D340" s="116" t="s">
        <v>92</v>
      </c>
      <c r="E340" s="116">
        <v>0.20157378770000001</v>
      </c>
      <c r="F340" s="116">
        <v>0.40916038339999999</v>
      </c>
      <c r="G340" s="116">
        <v>0.49301748179999999</v>
      </c>
      <c r="H340" s="116">
        <v>0.52658837199999997</v>
      </c>
      <c r="I340" s="116">
        <v>0.50214853049999997</v>
      </c>
      <c r="J340" s="116">
        <v>0.60249880160000002</v>
      </c>
      <c r="K340" s="116">
        <v>1</v>
      </c>
      <c r="L340" s="117">
        <v>352249415012</v>
      </c>
      <c r="M340" s="117">
        <v>701484508292</v>
      </c>
      <c r="N340" s="116">
        <v>0.51567372779999998</v>
      </c>
      <c r="O340" s="116">
        <v>0.46285002600000003</v>
      </c>
      <c r="P340" s="116">
        <v>45</v>
      </c>
      <c r="Q340" s="5"/>
      <c r="R340" s="5"/>
      <c r="S340" s="6"/>
      <c r="T340" s="6"/>
      <c r="U340" s="5"/>
      <c r="V340" s="5" t="str">
        <f t="shared" si="15"/>
        <v>Debt-to-equity ratio3</v>
      </c>
      <c r="W340" s="120">
        <v>201412</v>
      </c>
      <c r="X340" s="120">
        <v>45</v>
      </c>
      <c r="Y340" s="120" t="s">
        <v>37</v>
      </c>
      <c r="Z340" s="121" t="s">
        <v>34</v>
      </c>
      <c r="AA340" s="120">
        <v>18.13220622</v>
      </c>
      <c r="AB340" s="120">
        <v>3</v>
      </c>
      <c r="AC340" s="5"/>
      <c r="AD340" s="6"/>
      <c r="AE340" s="5"/>
      <c r="AF340" s="5"/>
      <c r="AG340" s="5"/>
      <c r="AH340" s="5"/>
      <c r="AI340" s="5"/>
      <c r="AJ340" s="5"/>
      <c r="AK340" s="5"/>
      <c r="AL340" s="5"/>
      <c r="AM340" s="5"/>
      <c r="AN340" s="5"/>
      <c r="AO340" s="5"/>
      <c r="AP340" s="5"/>
      <c r="AQ340" s="5"/>
      <c r="AR340" s="5"/>
      <c r="AS340" s="5"/>
      <c r="AT340" s="5"/>
      <c r="AU340" s="5"/>
      <c r="AV340" s="5"/>
      <c r="AW340" s="5"/>
      <c r="AX340" s="5"/>
      <c r="AY340" s="5"/>
      <c r="AZ340" s="5"/>
      <c r="BA340" s="5"/>
      <c r="BB340" s="5"/>
      <c r="BC340" s="5"/>
      <c r="BD340" s="5"/>
      <c r="BE340" s="5"/>
      <c r="BF340" s="5"/>
    </row>
    <row r="341" spans="1:58" x14ac:dyDescent="0.25">
      <c r="A341" s="5" t="str">
        <f t="shared" si="14"/>
        <v>Coverage ratio (all allowances for loans and debt instruments to total gross impaired loans and debt instruments)201009</v>
      </c>
      <c r="B341" s="116">
        <v>201009</v>
      </c>
      <c r="C341" s="116">
        <v>17</v>
      </c>
      <c r="D341" s="116" t="s">
        <v>92</v>
      </c>
      <c r="E341" s="116">
        <v>0.21132347130000001</v>
      </c>
      <c r="F341" s="116">
        <v>0.39489627220000001</v>
      </c>
      <c r="G341" s="116">
        <v>0.49565711670000001</v>
      </c>
      <c r="H341" s="116">
        <v>0.52734482439999997</v>
      </c>
      <c r="I341" s="116">
        <v>0.50491370609999997</v>
      </c>
      <c r="J341" s="116">
        <v>0.616500037</v>
      </c>
      <c r="K341" s="116">
        <v>0.88756242429999999</v>
      </c>
      <c r="L341" s="117">
        <v>372902444449</v>
      </c>
      <c r="M341" s="117">
        <v>738546884234</v>
      </c>
      <c r="N341" s="116">
        <v>0.53182145300000006</v>
      </c>
      <c r="O341" s="116">
        <v>0.46967378869999998</v>
      </c>
      <c r="P341" s="116">
        <v>46</v>
      </c>
      <c r="Q341" s="5"/>
      <c r="R341" s="5"/>
      <c r="S341" s="6"/>
      <c r="T341" s="6"/>
      <c r="U341" s="5"/>
      <c r="V341" s="5" t="str">
        <f t="shared" si="15"/>
        <v>Debt-to-equity ratio4</v>
      </c>
      <c r="W341" s="120">
        <v>201412</v>
      </c>
      <c r="X341" s="120">
        <v>45</v>
      </c>
      <c r="Y341" s="120" t="s">
        <v>37</v>
      </c>
      <c r="Z341" s="121" t="s">
        <v>25</v>
      </c>
      <c r="AA341" s="120">
        <v>17.766389953000001</v>
      </c>
      <c r="AB341" s="120">
        <v>4</v>
      </c>
      <c r="AC341" s="5"/>
      <c r="AD341" s="6"/>
      <c r="AE341" s="5"/>
      <c r="AF341" s="5"/>
      <c r="AG341" s="5"/>
      <c r="AH341" s="5"/>
      <c r="AI341" s="5"/>
      <c r="AJ341" s="5"/>
      <c r="AK341" s="5"/>
      <c r="AL341" s="5"/>
      <c r="AM341" s="5"/>
      <c r="AN341" s="5"/>
      <c r="AO341" s="5"/>
      <c r="AP341" s="5"/>
      <c r="AQ341" s="5"/>
      <c r="AR341" s="5"/>
      <c r="AS341" s="5"/>
      <c r="AT341" s="5"/>
      <c r="AU341" s="5"/>
      <c r="AV341" s="5"/>
      <c r="AW341" s="5"/>
      <c r="AX341" s="5"/>
      <c r="AY341" s="5"/>
      <c r="AZ341" s="5"/>
      <c r="BA341" s="5"/>
      <c r="BB341" s="5"/>
      <c r="BC341" s="5"/>
      <c r="BD341" s="5"/>
      <c r="BE341" s="5"/>
      <c r="BF341" s="5"/>
    </row>
    <row r="342" spans="1:58" x14ac:dyDescent="0.25">
      <c r="A342" s="5" t="str">
        <f t="shared" si="14"/>
        <v>Coverage ratio (all allowances for loans and debt instruments to total gross impaired loans and debt instruments)201012</v>
      </c>
      <c r="B342" s="116">
        <v>201012</v>
      </c>
      <c r="C342" s="116">
        <v>17</v>
      </c>
      <c r="D342" s="116" t="s">
        <v>92</v>
      </c>
      <c r="E342" s="116">
        <v>0.25904625879999998</v>
      </c>
      <c r="F342" s="116">
        <v>0.38193661239999999</v>
      </c>
      <c r="G342" s="116">
        <v>0.50627194659999997</v>
      </c>
      <c r="H342" s="116">
        <v>0.52490676319999996</v>
      </c>
      <c r="I342" s="116">
        <v>0.49435786069999998</v>
      </c>
      <c r="J342" s="116">
        <v>0.61468304119999995</v>
      </c>
      <c r="K342" s="116">
        <v>0.90088281960000005</v>
      </c>
      <c r="L342" s="117">
        <v>359304781557</v>
      </c>
      <c r="M342" s="117">
        <v>726811102102</v>
      </c>
      <c r="N342" s="116">
        <v>0.53221846579999998</v>
      </c>
      <c r="O342" s="116">
        <v>0.48639023110000001</v>
      </c>
      <c r="P342" s="116">
        <v>46</v>
      </c>
      <c r="Q342" s="5"/>
      <c r="R342" s="5"/>
      <c r="S342" s="6"/>
      <c r="T342" s="6"/>
      <c r="U342" s="5"/>
      <c r="V342" s="5" t="str">
        <f t="shared" si="15"/>
        <v>Debt-to-equity ratio5</v>
      </c>
      <c r="W342" s="120">
        <v>201412</v>
      </c>
      <c r="X342" s="120">
        <v>45</v>
      </c>
      <c r="Y342" s="120" t="s">
        <v>37</v>
      </c>
      <c r="Z342" s="121">
        <v>2</v>
      </c>
      <c r="AA342" s="120">
        <v>17.667522994999999</v>
      </c>
      <c r="AB342" s="120">
        <v>5</v>
      </c>
      <c r="AC342" s="5"/>
      <c r="AD342" s="6"/>
      <c r="AE342" s="5"/>
      <c r="AF342" s="5"/>
      <c r="AG342" s="5"/>
      <c r="AH342" s="5"/>
      <c r="AI342" s="5"/>
      <c r="AJ342" s="5"/>
      <c r="AK342" s="5"/>
      <c r="AL342" s="5"/>
      <c r="AM342" s="5"/>
      <c r="AN342" s="5"/>
      <c r="AO342" s="5"/>
      <c r="AP342" s="5"/>
      <c r="AQ342" s="5"/>
      <c r="AR342" s="5"/>
      <c r="AS342" s="5"/>
      <c r="AT342" s="5"/>
      <c r="AU342" s="5"/>
      <c r="AV342" s="5"/>
      <c r="AW342" s="5"/>
      <c r="AX342" s="5"/>
      <c r="AY342" s="5"/>
      <c r="AZ342" s="5"/>
      <c r="BA342" s="5"/>
      <c r="BB342" s="5"/>
      <c r="BC342" s="5"/>
      <c r="BD342" s="5"/>
      <c r="BE342" s="5"/>
      <c r="BF342" s="5"/>
    </row>
    <row r="343" spans="1:58" x14ac:dyDescent="0.25">
      <c r="A343" s="5" t="str">
        <f t="shared" si="14"/>
        <v>Coverage ratio (all allowances for loans and debt instruments to total gross impaired loans and debt instruments)201103</v>
      </c>
      <c r="B343" s="116">
        <v>201103</v>
      </c>
      <c r="C343" s="116">
        <v>17</v>
      </c>
      <c r="D343" s="116" t="s">
        <v>92</v>
      </c>
      <c r="E343" s="116">
        <v>0.23772682240000001</v>
      </c>
      <c r="F343" s="116">
        <v>0.38540283510000001</v>
      </c>
      <c r="G343" s="116">
        <v>0.49443403159999999</v>
      </c>
      <c r="H343" s="116">
        <v>0.52433493350000004</v>
      </c>
      <c r="I343" s="116">
        <v>0.4984346597</v>
      </c>
      <c r="J343" s="116">
        <v>0.611147573</v>
      </c>
      <c r="K343" s="116">
        <v>0.92567626920000001</v>
      </c>
      <c r="L343" s="117">
        <v>354885759163</v>
      </c>
      <c r="M343" s="117">
        <v>712000564738</v>
      </c>
      <c r="N343" s="116">
        <v>0.49996092240000001</v>
      </c>
      <c r="O343" s="116">
        <v>0.48930886280000002</v>
      </c>
      <c r="P343" s="116">
        <v>46</v>
      </c>
      <c r="Q343" s="5"/>
      <c r="R343" s="5"/>
      <c r="S343" s="6"/>
      <c r="T343" s="6"/>
      <c r="U343" s="5"/>
      <c r="V343" s="5" t="str">
        <f t="shared" si="15"/>
        <v>Debt-to-equity ratio6</v>
      </c>
      <c r="W343" s="120">
        <v>201412</v>
      </c>
      <c r="X343" s="120">
        <v>45</v>
      </c>
      <c r="Y343" s="120" t="s">
        <v>37</v>
      </c>
      <c r="Z343" s="121">
        <v>7</v>
      </c>
      <c r="AA343" s="120">
        <v>16.521548215999999</v>
      </c>
      <c r="AB343" s="120">
        <v>6</v>
      </c>
      <c r="AC343" s="5"/>
      <c r="AD343" s="6"/>
      <c r="AE343" s="5"/>
      <c r="AF343" s="5"/>
      <c r="AG343" s="5"/>
      <c r="AH343" s="5"/>
      <c r="AI343" s="5"/>
      <c r="AJ343" s="5"/>
      <c r="AK343" s="5"/>
      <c r="AL343" s="5"/>
      <c r="AM343" s="5"/>
      <c r="AN343" s="5"/>
      <c r="AO343" s="5"/>
      <c r="AP343" s="5"/>
      <c r="AQ343" s="5"/>
      <c r="AR343" s="5"/>
      <c r="AS343" s="5"/>
      <c r="AT343" s="5"/>
      <c r="AU343" s="5"/>
      <c r="AV343" s="5"/>
      <c r="AW343" s="5"/>
      <c r="AX343" s="5"/>
      <c r="AY343" s="5"/>
      <c r="AZ343" s="5"/>
      <c r="BA343" s="5"/>
      <c r="BB343" s="5"/>
      <c r="BC343" s="5"/>
      <c r="BD343" s="5"/>
      <c r="BE343" s="5"/>
      <c r="BF343" s="5"/>
    </row>
    <row r="344" spans="1:58" x14ac:dyDescent="0.25">
      <c r="A344" s="5" t="str">
        <f t="shared" si="14"/>
        <v>Coverage ratio (all allowances for loans and debt instruments to total gross impaired loans and debt instruments)201106</v>
      </c>
      <c r="B344" s="116">
        <v>201106</v>
      </c>
      <c r="C344" s="116">
        <v>17</v>
      </c>
      <c r="D344" s="116" t="s">
        <v>92</v>
      </c>
      <c r="E344" s="116">
        <v>0.2254917528</v>
      </c>
      <c r="F344" s="116">
        <v>0.35470197329999997</v>
      </c>
      <c r="G344" s="116">
        <v>0.4477467007</v>
      </c>
      <c r="H344" s="116">
        <v>0.4879341096</v>
      </c>
      <c r="I344" s="116">
        <v>0.47277808719999997</v>
      </c>
      <c r="J344" s="116">
        <v>0.60270359299999998</v>
      </c>
      <c r="K344" s="116">
        <v>0.80008709889999996</v>
      </c>
      <c r="L344" s="117">
        <v>383150976472</v>
      </c>
      <c r="M344" s="117">
        <v>810424566680</v>
      </c>
      <c r="N344" s="116">
        <v>0.45761272289999999</v>
      </c>
      <c r="O344" s="116">
        <v>0.44532781389999998</v>
      </c>
      <c r="P344" s="116">
        <v>52</v>
      </c>
      <c r="Q344" s="5"/>
      <c r="R344" s="5"/>
      <c r="S344" s="6"/>
      <c r="T344" s="6"/>
      <c r="U344" s="5"/>
      <c r="V344" s="5" t="str">
        <f t="shared" si="15"/>
        <v>Debt-to-equity ratio7</v>
      </c>
      <c r="W344" s="120">
        <v>201412</v>
      </c>
      <c r="X344" s="120">
        <v>45</v>
      </c>
      <c r="Y344" s="120" t="s">
        <v>37</v>
      </c>
      <c r="Z344" s="121">
        <v>8</v>
      </c>
      <c r="AA344" s="120">
        <v>15.923235972000001</v>
      </c>
      <c r="AB344" s="120">
        <v>7</v>
      </c>
      <c r="AC344" s="5"/>
      <c r="AD344" s="6"/>
      <c r="AE344" s="5"/>
      <c r="AF344" s="5"/>
      <c r="AG344" s="5"/>
      <c r="AH344" s="5"/>
      <c r="AI344" s="5"/>
      <c r="AJ344" s="5"/>
      <c r="AK344" s="5"/>
      <c r="AL344" s="5"/>
      <c r="AM344" s="5"/>
      <c r="AN344" s="5"/>
      <c r="AO344" s="5"/>
      <c r="AP344" s="5"/>
      <c r="AQ344" s="5"/>
      <c r="AR344" s="5"/>
      <c r="AS344" s="5"/>
      <c r="AT344" s="5"/>
      <c r="AU344" s="5"/>
      <c r="AV344" s="5"/>
      <c r="AW344" s="5"/>
      <c r="AX344" s="5"/>
      <c r="AY344" s="5"/>
      <c r="AZ344" s="5"/>
      <c r="BA344" s="5"/>
      <c r="BB344" s="5"/>
      <c r="BC344" s="5"/>
      <c r="BD344" s="5"/>
      <c r="BE344" s="5"/>
      <c r="BF344" s="5"/>
    </row>
    <row r="345" spans="1:58" x14ac:dyDescent="0.25">
      <c r="A345" s="5" t="str">
        <f t="shared" si="14"/>
        <v>Coverage ratio (all allowances for loans and debt instruments to total gross impaired loans and debt instruments)201109</v>
      </c>
      <c r="B345" s="116">
        <v>201109</v>
      </c>
      <c r="C345" s="116">
        <v>17</v>
      </c>
      <c r="D345" s="116" t="s">
        <v>92</v>
      </c>
      <c r="E345" s="116">
        <v>0.23322501500000001</v>
      </c>
      <c r="F345" s="116">
        <v>0.3760295608</v>
      </c>
      <c r="G345" s="116">
        <v>0.4718677597</v>
      </c>
      <c r="H345" s="116">
        <v>0.50089143950000004</v>
      </c>
      <c r="I345" s="116">
        <v>0.47152722949999998</v>
      </c>
      <c r="J345" s="116">
        <v>0.57633817340000004</v>
      </c>
      <c r="K345" s="116">
        <v>0.80615753739999996</v>
      </c>
      <c r="L345" s="117">
        <v>391061201148</v>
      </c>
      <c r="M345" s="117">
        <v>829350198031</v>
      </c>
      <c r="N345" s="116">
        <v>0.50308366999999998</v>
      </c>
      <c r="O345" s="116">
        <v>0.45267023109999999</v>
      </c>
      <c r="P345" s="116">
        <v>52</v>
      </c>
      <c r="Q345" s="5"/>
      <c r="R345" s="5"/>
      <c r="S345" s="6"/>
      <c r="T345" s="6"/>
      <c r="U345" s="5"/>
      <c r="V345" s="5" t="str">
        <f t="shared" si="15"/>
        <v>Debt-to-equity ratio8</v>
      </c>
      <c r="W345" s="120">
        <v>201412</v>
      </c>
      <c r="X345" s="120">
        <v>45</v>
      </c>
      <c r="Y345" s="120" t="s">
        <v>37</v>
      </c>
      <c r="Z345" s="121" t="s">
        <v>23</v>
      </c>
      <c r="AA345" s="120">
        <v>15.592613356999999</v>
      </c>
      <c r="AB345" s="120">
        <v>8</v>
      </c>
      <c r="AC345" s="5"/>
      <c r="AD345" s="6"/>
      <c r="AE345" s="5"/>
      <c r="AF345" s="5"/>
      <c r="AG345" s="5"/>
      <c r="AH345" s="5"/>
      <c r="AI345" s="5"/>
      <c r="AJ345" s="5"/>
      <c r="AK345" s="5"/>
      <c r="AL345" s="5"/>
      <c r="AM345" s="5"/>
      <c r="AN345" s="5"/>
      <c r="AO345" s="5"/>
      <c r="AP345" s="5"/>
      <c r="AQ345" s="5"/>
      <c r="AR345" s="5"/>
      <c r="AS345" s="5"/>
      <c r="AT345" s="5"/>
      <c r="AU345" s="5"/>
      <c r="AV345" s="5"/>
      <c r="AW345" s="5"/>
      <c r="AX345" s="5"/>
      <c r="AY345" s="5"/>
      <c r="AZ345" s="5"/>
      <c r="BA345" s="5"/>
      <c r="BB345" s="5"/>
      <c r="BC345" s="5"/>
      <c r="BD345" s="5"/>
      <c r="BE345" s="5"/>
      <c r="BF345" s="5"/>
    </row>
    <row r="346" spans="1:58" x14ac:dyDescent="0.25">
      <c r="A346" s="5" t="str">
        <f t="shared" si="14"/>
        <v>Coverage ratio (all allowances for loans and debt instruments to total gross impaired loans and debt instruments)201112</v>
      </c>
      <c r="B346" s="116">
        <v>201112</v>
      </c>
      <c r="C346" s="116">
        <v>17</v>
      </c>
      <c r="D346" s="116" t="s">
        <v>92</v>
      </c>
      <c r="E346" s="116">
        <v>0.23104525370000001</v>
      </c>
      <c r="F346" s="116">
        <v>0.38159676009999999</v>
      </c>
      <c r="G346" s="116">
        <v>0.52416237700000001</v>
      </c>
      <c r="H346" s="116">
        <v>0.52945667949999997</v>
      </c>
      <c r="I346" s="116">
        <v>0.49408628980000002</v>
      </c>
      <c r="J346" s="116">
        <v>0.61145390249999998</v>
      </c>
      <c r="K346" s="116">
        <v>0.83863636360000005</v>
      </c>
      <c r="L346" s="117">
        <v>452205138749</v>
      </c>
      <c r="M346" s="117">
        <v>915235148432</v>
      </c>
      <c r="N346" s="116">
        <v>0.51918503370000002</v>
      </c>
      <c r="O346" s="116">
        <v>0.52612170749999998</v>
      </c>
      <c r="P346" s="116">
        <v>55</v>
      </c>
      <c r="Q346" s="5"/>
      <c r="R346" s="5"/>
      <c r="S346" s="6"/>
      <c r="T346" s="6"/>
      <c r="U346" s="5"/>
      <c r="V346" s="5" t="str">
        <f t="shared" si="15"/>
        <v>Debt-to-equity ratio9</v>
      </c>
      <c r="W346" s="120">
        <v>201412</v>
      </c>
      <c r="X346" s="120">
        <v>45</v>
      </c>
      <c r="Y346" s="120" t="s">
        <v>37</v>
      </c>
      <c r="Z346" s="121" t="s">
        <v>29</v>
      </c>
      <c r="AA346" s="120">
        <v>14.950533279</v>
      </c>
      <c r="AB346" s="120">
        <v>9</v>
      </c>
      <c r="AC346" s="5"/>
      <c r="AD346" s="6"/>
      <c r="AE346" s="5"/>
      <c r="AF346" s="5"/>
      <c r="AG346" s="5"/>
      <c r="AH346" s="5"/>
      <c r="AI346" s="5"/>
      <c r="AJ346" s="5"/>
      <c r="AK346" s="5"/>
      <c r="AL346" s="5"/>
      <c r="AM346" s="5"/>
      <c r="AN346" s="5"/>
      <c r="AO346" s="5"/>
      <c r="AP346" s="5"/>
      <c r="AQ346" s="5"/>
      <c r="AR346" s="5"/>
      <c r="AS346" s="5"/>
      <c r="AT346" s="5"/>
      <c r="AU346" s="5"/>
      <c r="AV346" s="5"/>
      <c r="AW346" s="5"/>
      <c r="AX346" s="5"/>
      <c r="AY346" s="5"/>
      <c r="AZ346" s="5"/>
      <c r="BA346" s="5"/>
      <c r="BB346" s="5"/>
      <c r="BC346" s="5"/>
      <c r="BD346" s="5"/>
      <c r="BE346" s="5"/>
      <c r="BF346" s="5"/>
    </row>
    <row r="347" spans="1:58" x14ac:dyDescent="0.25">
      <c r="A347" s="5" t="str">
        <f t="shared" si="14"/>
        <v>Coverage ratio (all allowances for loans and debt instruments to total gross impaired loans and debt instruments)201203</v>
      </c>
      <c r="B347" s="116">
        <v>201203</v>
      </c>
      <c r="C347" s="116">
        <v>17</v>
      </c>
      <c r="D347" s="116" t="s">
        <v>92</v>
      </c>
      <c r="E347" s="116">
        <v>0.24455670269999999</v>
      </c>
      <c r="F347" s="116">
        <v>0.39147276590000002</v>
      </c>
      <c r="G347" s="116">
        <v>0.48504164150000001</v>
      </c>
      <c r="H347" s="116">
        <v>0.52502906900000001</v>
      </c>
      <c r="I347" s="116">
        <v>0.48484875509999997</v>
      </c>
      <c r="J347" s="116">
        <v>0.61541772679999995</v>
      </c>
      <c r="K347" s="116">
        <v>0.90957668800000002</v>
      </c>
      <c r="L347" s="117">
        <v>424864967613</v>
      </c>
      <c r="M347" s="117">
        <v>876283507303</v>
      </c>
      <c r="N347" s="116">
        <v>0.48828551939999998</v>
      </c>
      <c r="O347" s="116">
        <v>0.48414053820000003</v>
      </c>
      <c r="P347" s="116">
        <v>55</v>
      </c>
      <c r="Q347" s="5"/>
      <c r="R347" s="5"/>
      <c r="S347" s="6"/>
      <c r="T347" s="6"/>
      <c r="U347" s="5"/>
      <c r="V347" s="5" t="str">
        <f t="shared" si="15"/>
        <v>Debt-to-equity ratio10</v>
      </c>
      <c r="W347" s="120">
        <v>201412</v>
      </c>
      <c r="X347" s="120">
        <v>45</v>
      </c>
      <c r="Y347" s="120" t="s">
        <v>37</v>
      </c>
      <c r="Z347" s="121">
        <v>11</v>
      </c>
      <c r="AA347" s="120">
        <v>14.473339235999999</v>
      </c>
      <c r="AB347" s="120">
        <v>10</v>
      </c>
      <c r="AC347" s="5"/>
      <c r="AD347" s="6"/>
      <c r="AE347" s="5"/>
      <c r="AF347" s="5"/>
      <c r="AG347" s="5"/>
      <c r="AH347" s="5"/>
      <c r="AI347" s="5"/>
      <c r="AJ347" s="5"/>
      <c r="AK347" s="5"/>
      <c r="AL347" s="5"/>
      <c r="AM347" s="5"/>
      <c r="AN347" s="5"/>
      <c r="AO347" s="5"/>
      <c r="AP347" s="5"/>
      <c r="AQ347" s="5"/>
      <c r="AR347" s="5"/>
      <c r="AS347" s="5"/>
      <c r="AT347" s="5"/>
      <c r="AU347" s="5"/>
      <c r="AV347" s="5"/>
      <c r="AW347" s="5"/>
      <c r="AX347" s="5"/>
      <c r="AY347" s="5"/>
      <c r="AZ347" s="5"/>
      <c r="BA347" s="5"/>
      <c r="BB347" s="5"/>
      <c r="BC347" s="5"/>
      <c r="BD347" s="5"/>
      <c r="BE347" s="5"/>
      <c r="BF347" s="5"/>
    </row>
    <row r="348" spans="1:58" x14ac:dyDescent="0.25">
      <c r="A348" s="5" t="str">
        <f t="shared" si="14"/>
        <v>Coverage ratio (all allowances for loans and debt instruments to total gross impaired loans and debt instruments)201206</v>
      </c>
      <c r="B348" s="116">
        <v>201206</v>
      </c>
      <c r="C348" s="116">
        <v>17</v>
      </c>
      <c r="D348" s="116" t="s">
        <v>92</v>
      </c>
      <c r="E348" s="116">
        <v>0.25127421789999999</v>
      </c>
      <c r="F348" s="116">
        <v>0.39988303009999998</v>
      </c>
      <c r="G348" s="116">
        <v>0.48257558</v>
      </c>
      <c r="H348" s="116">
        <v>0.53285992319999997</v>
      </c>
      <c r="I348" s="116">
        <v>0.48965420059999998</v>
      </c>
      <c r="J348" s="116">
        <v>0.6296737617</v>
      </c>
      <c r="K348" s="116">
        <v>0.98651786070000003</v>
      </c>
      <c r="L348" s="117">
        <v>441406855847</v>
      </c>
      <c r="M348" s="117">
        <v>901466494780</v>
      </c>
      <c r="N348" s="116">
        <v>0.4999002468</v>
      </c>
      <c r="O348" s="116">
        <v>0.47721586799999999</v>
      </c>
      <c r="P348" s="116">
        <v>55</v>
      </c>
      <c r="Q348" s="5"/>
      <c r="R348" s="5"/>
      <c r="S348" s="6"/>
      <c r="T348" s="6"/>
      <c r="U348" s="5"/>
      <c r="V348" s="5" t="str">
        <f t="shared" si="15"/>
        <v>Debt-to-equity ratio11</v>
      </c>
      <c r="W348" s="120">
        <v>201412</v>
      </c>
      <c r="X348" s="120">
        <v>45</v>
      </c>
      <c r="Y348" s="120" t="s">
        <v>37</v>
      </c>
      <c r="Z348" s="121">
        <v>9</v>
      </c>
      <c r="AA348" s="120">
        <v>14.316778491000001</v>
      </c>
      <c r="AB348" s="120">
        <v>11</v>
      </c>
      <c r="AC348" s="5"/>
      <c r="AD348" s="6"/>
      <c r="AE348" s="5"/>
      <c r="AF348" s="5"/>
      <c r="AG348" s="5"/>
      <c r="AH348" s="5"/>
      <c r="AI348" s="5"/>
      <c r="AJ348" s="5"/>
      <c r="AK348" s="5"/>
      <c r="AL348" s="5"/>
      <c r="AM348" s="5"/>
      <c r="AN348" s="5"/>
      <c r="AO348" s="5"/>
      <c r="AP348" s="5"/>
      <c r="AQ348" s="5"/>
      <c r="AR348" s="5"/>
      <c r="AS348" s="5"/>
      <c r="AT348" s="5"/>
      <c r="AU348" s="5"/>
      <c r="AV348" s="5"/>
      <c r="AW348" s="5"/>
      <c r="AX348" s="5"/>
      <c r="AY348" s="5"/>
      <c r="AZ348" s="5"/>
      <c r="BA348" s="5"/>
      <c r="BB348" s="5"/>
      <c r="BC348" s="5"/>
      <c r="BD348" s="5"/>
      <c r="BE348" s="5"/>
      <c r="BF348" s="5"/>
    </row>
    <row r="349" spans="1:58" x14ac:dyDescent="0.25">
      <c r="A349" s="5" t="str">
        <f t="shared" si="14"/>
        <v>Coverage ratio (all allowances for loans and debt instruments to total gross impaired loans and debt instruments)201209</v>
      </c>
      <c r="B349" s="116">
        <v>201209</v>
      </c>
      <c r="C349" s="116">
        <v>17</v>
      </c>
      <c r="D349" s="116" t="s">
        <v>92</v>
      </c>
      <c r="E349" s="116">
        <v>0.2482635145</v>
      </c>
      <c r="F349" s="116">
        <v>0.38441436820000002</v>
      </c>
      <c r="G349" s="116">
        <v>0.4914167941</v>
      </c>
      <c r="H349" s="116">
        <v>0.5338139972</v>
      </c>
      <c r="I349" s="116">
        <v>0.49103298569999998</v>
      </c>
      <c r="J349" s="116">
        <v>0.62681341300000004</v>
      </c>
      <c r="K349" s="116">
        <v>1</v>
      </c>
      <c r="L349" s="117">
        <v>457931833503</v>
      </c>
      <c r="M349" s="117">
        <v>932588740184</v>
      </c>
      <c r="N349" s="116">
        <v>0.51504086819999995</v>
      </c>
      <c r="O349" s="116">
        <v>0.47265221219999998</v>
      </c>
      <c r="P349" s="116">
        <v>55</v>
      </c>
      <c r="Q349" s="5"/>
      <c r="R349" s="5"/>
      <c r="S349" s="6"/>
      <c r="T349" s="6"/>
      <c r="U349" s="5"/>
      <c r="V349" s="5" t="str">
        <f t="shared" si="15"/>
        <v>Debt-to-equity ratio12</v>
      </c>
      <c r="W349" s="120">
        <v>201412</v>
      </c>
      <c r="X349" s="120">
        <v>45</v>
      </c>
      <c r="Y349" s="120" t="s">
        <v>37</v>
      </c>
      <c r="Z349" s="121">
        <v>10</v>
      </c>
      <c r="AA349" s="120">
        <v>13.003482564</v>
      </c>
      <c r="AB349" s="120">
        <v>12</v>
      </c>
      <c r="AC349" s="5"/>
      <c r="AD349" s="6"/>
      <c r="AE349" s="5"/>
      <c r="AF349" s="5"/>
      <c r="AG349" s="5"/>
      <c r="AH349" s="5"/>
      <c r="AI349" s="5"/>
      <c r="AJ349" s="5"/>
      <c r="AK349" s="5"/>
      <c r="AL349" s="5"/>
      <c r="AM349" s="5"/>
      <c r="AN349" s="5"/>
      <c r="AO349" s="5"/>
      <c r="AP349" s="5"/>
      <c r="AQ349" s="5"/>
      <c r="AR349" s="5"/>
      <c r="AS349" s="5"/>
      <c r="AT349" s="5"/>
      <c r="AU349" s="5"/>
      <c r="AV349" s="5"/>
      <c r="AW349" s="5"/>
      <c r="AX349" s="5"/>
      <c r="AY349" s="5"/>
      <c r="AZ349" s="5"/>
      <c r="BA349" s="5"/>
      <c r="BB349" s="5"/>
      <c r="BC349" s="5"/>
      <c r="BD349" s="5"/>
      <c r="BE349" s="5"/>
      <c r="BF349" s="5"/>
    </row>
    <row r="350" spans="1:58" x14ac:dyDescent="0.25">
      <c r="A350" s="5" t="str">
        <f t="shared" si="14"/>
        <v>Coverage ratio (all allowances for loans and debt instruments to total gross impaired loans and debt instruments)201212</v>
      </c>
      <c r="B350" s="116">
        <v>201212</v>
      </c>
      <c r="C350" s="116">
        <v>17</v>
      </c>
      <c r="D350" s="116" t="s">
        <v>92</v>
      </c>
      <c r="E350" s="116">
        <v>0.24906576790000001</v>
      </c>
      <c r="F350" s="116">
        <v>0.39386480969999998</v>
      </c>
      <c r="G350" s="116">
        <v>0.47975568190000001</v>
      </c>
      <c r="H350" s="116">
        <v>0.53201879009999997</v>
      </c>
      <c r="I350" s="116">
        <v>0.48568067720000002</v>
      </c>
      <c r="J350" s="116">
        <v>0.61806976039999995</v>
      </c>
      <c r="K350" s="116">
        <v>1</v>
      </c>
      <c r="L350" s="117">
        <v>451017702789</v>
      </c>
      <c r="M350" s="117">
        <v>928630114358</v>
      </c>
      <c r="N350" s="116">
        <v>0.48347316559999998</v>
      </c>
      <c r="O350" s="116">
        <v>0.4722407622</v>
      </c>
      <c r="P350" s="116">
        <v>55</v>
      </c>
      <c r="Q350" s="5"/>
      <c r="R350" s="5"/>
      <c r="S350" s="6"/>
      <c r="T350" s="6"/>
      <c r="U350" s="5"/>
      <c r="V350" s="5" t="str">
        <f t="shared" si="15"/>
        <v>Debt-to-equity ratio13</v>
      </c>
      <c r="W350" s="120">
        <v>201412</v>
      </c>
      <c r="X350" s="120">
        <v>45</v>
      </c>
      <c r="Y350" s="120" t="s">
        <v>37</v>
      </c>
      <c r="Z350" s="121">
        <v>4</v>
      </c>
      <c r="AA350" s="120">
        <v>12.423459132</v>
      </c>
      <c r="AB350" s="120">
        <v>13</v>
      </c>
      <c r="AC350" s="5"/>
      <c r="AD350" s="6"/>
      <c r="AE350" s="5"/>
      <c r="AF350" s="5"/>
      <c r="AG350" s="5"/>
      <c r="AH350" s="5"/>
      <c r="AI350" s="5"/>
      <c r="AJ350" s="5"/>
      <c r="AK350" s="5"/>
      <c r="AL350" s="5"/>
      <c r="AM350" s="5"/>
      <c r="AN350" s="5"/>
      <c r="AO350" s="5"/>
      <c r="AP350" s="5"/>
      <c r="AQ350" s="5"/>
      <c r="AR350" s="5"/>
      <c r="AS350" s="5"/>
      <c r="AT350" s="5"/>
      <c r="AU350" s="5"/>
      <c r="AV350" s="5"/>
      <c r="AW350" s="5"/>
      <c r="AX350" s="5"/>
      <c r="AY350" s="5"/>
      <c r="AZ350" s="5"/>
      <c r="BA350" s="5"/>
      <c r="BB350" s="5"/>
      <c r="BC350" s="5"/>
      <c r="BD350" s="5"/>
      <c r="BE350" s="5"/>
      <c r="BF350" s="5"/>
    </row>
    <row r="351" spans="1:58" x14ac:dyDescent="0.25">
      <c r="A351" s="5" t="str">
        <f t="shared" si="14"/>
        <v>Coverage ratio (all allowances for loans and debt instruments to total gross impaired loans and debt instruments)201303</v>
      </c>
      <c r="B351" s="116">
        <v>201303</v>
      </c>
      <c r="C351" s="116">
        <v>17</v>
      </c>
      <c r="D351" s="116" t="s">
        <v>92</v>
      </c>
      <c r="E351" s="116">
        <v>0.26045422839999999</v>
      </c>
      <c r="F351" s="116">
        <v>0.39555728810000002</v>
      </c>
      <c r="G351" s="116">
        <v>0.48385176359999998</v>
      </c>
      <c r="H351" s="116">
        <v>0.5384602315</v>
      </c>
      <c r="I351" s="116">
        <v>0.49302848420000001</v>
      </c>
      <c r="J351" s="116">
        <v>0.60663302129999996</v>
      </c>
      <c r="K351" s="116">
        <v>1</v>
      </c>
      <c r="L351" s="117">
        <v>463132609526</v>
      </c>
      <c r="M351" s="117">
        <v>939362784083</v>
      </c>
      <c r="N351" s="116">
        <v>0.48403901560000001</v>
      </c>
      <c r="O351" s="116">
        <v>0.48366451160000001</v>
      </c>
      <c r="P351" s="116">
        <v>54</v>
      </c>
      <c r="Q351" s="5"/>
      <c r="R351" s="5"/>
      <c r="S351" s="6"/>
      <c r="T351" s="6"/>
      <c r="U351" s="5"/>
      <c r="V351" s="5" t="str">
        <f t="shared" si="15"/>
        <v>Debt-to-equity ratio14</v>
      </c>
      <c r="W351" s="120">
        <v>201412</v>
      </c>
      <c r="X351" s="120">
        <v>45</v>
      </c>
      <c r="Y351" s="120" t="s">
        <v>37</v>
      </c>
      <c r="Z351" s="121" t="s">
        <v>38</v>
      </c>
      <c r="AA351" s="120">
        <v>12.230439698</v>
      </c>
      <c r="AB351" s="120">
        <v>14</v>
      </c>
      <c r="AC351" s="5"/>
      <c r="AD351" s="6"/>
      <c r="AE351" s="5"/>
      <c r="AF351" s="5"/>
      <c r="AG351" s="5"/>
      <c r="AH351" s="5"/>
      <c r="AI351" s="5"/>
      <c r="AJ351" s="5"/>
      <c r="AK351" s="5"/>
      <c r="AL351" s="5"/>
      <c r="AM351" s="5"/>
      <c r="AN351" s="5"/>
      <c r="AO351" s="5"/>
      <c r="AP351" s="5"/>
      <c r="AQ351" s="5"/>
      <c r="AR351" s="5"/>
      <c r="AS351" s="5"/>
      <c r="AT351" s="5"/>
      <c r="AU351" s="5"/>
      <c r="AV351" s="5"/>
      <c r="AW351" s="5"/>
      <c r="AX351" s="5"/>
      <c r="AY351" s="5"/>
      <c r="AZ351" s="5"/>
      <c r="BA351" s="5"/>
      <c r="BB351" s="5"/>
      <c r="BC351" s="5"/>
      <c r="BD351" s="5"/>
      <c r="BE351" s="5"/>
      <c r="BF351" s="5"/>
    </row>
    <row r="352" spans="1:58" x14ac:dyDescent="0.25">
      <c r="A352" s="5" t="str">
        <f t="shared" si="14"/>
        <v>Coverage ratio (all allowances for loans and debt instruments to total gross impaired loans and debt instruments)201306</v>
      </c>
      <c r="B352" s="116">
        <v>201306</v>
      </c>
      <c r="C352" s="116">
        <v>17</v>
      </c>
      <c r="D352" s="116" t="s">
        <v>92</v>
      </c>
      <c r="E352" s="116">
        <v>0.23973395289999999</v>
      </c>
      <c r="F352" s="116">
        <v>0.38431900759999998</v>
      </c>
      <c r="G352" s="116">
        <v>0.48673074570000002</v>
      </c>
      <c r="H352" s="116">
        <v>0.52882550210000001</v>
      </c>
      <c r="I352" s="116">
        <v>0.48631098880000001</v>
      </c>
      <c r="J352" s="116">
        <v>0.61030527420000003</v>
      </c>
      <c r="K352" s="116">
        <v>1</v>
      </c>
      <c r="L352" s="117">
        <v>465465477952</v>
      </c>
      <c r="M352" s="117">
        <v>957135431105</v>
      </c>
      <c r="N352" s="116">
        <v>0.52859640620000004</v>
      </c>
      <c r="O352" s="116">
        <v>0.48448542259999999</v>
      </c>
      <c r="P352" s="116">
        <v>54</v>
      </c>
      <c r="Q352" s="5"/>
      <c r="R352" s="5"/>
      <c r="S352" s="6"/>
      <c r="T352" s="6"/>
      <c r="U352" s="5"/>
      <c r="V352" s="5" t="str">
        <f t="shared" si="15"/>
        <v>Debt-to-equity ratio15</v>
      </c>
      <c r="W352" s="120">
        <v>201412</v>
      </c>
      <c r="X352" s="120">
        <v>45</v>
      </c>
      <c r="Y352" s="120" t="s">
        <v>37</v>
      </c>
      <c r="Z352" s="121">
        <v>1</v>
      </c>
      <c r="AA352" s="120">
        <v>10.283213451</v>
      </c>
      <c r="AB352" s="120">
        <v>15</v>
      </c>
      <c r="AC352" s="5"/>
      <c r="AD352" s="6"/>
      <c r="AE352" s="5"/>
      <c r="AF352" s="5"/>
      <c r="AG352" s="5"/>
      <c r="AH352" s="5"/>
      <c r="AI352" s="5"/>
      <c r="AJ352" s="5"/>
      <c r="AK352" s="5"/>
      <c r="AL352" s="5"/>
      <c r="AM352" s="5"/>
      <c r="AN352" s="5"/>
      <c r="AO352" s="5"/>
      <c r="AP352" s="5"/>
      <c r="AQ352" s="5"/>
      <c r="AR352" s="5"/>
      <c r="AS352" s="5"/>
      <c r="AT352" s="5"/>
      <c r="AU352" s="5"/>
      <c r="AV352" s="5"/>
      <c r="AW352" s="5"/>
      <c r="AX352" s="5"/>
      <c r="AY352" s="5"/>
      <c r="AZ352" s="5"/>
      <c r="BA352" s="5"/>
      <c r="BB352" s="5"/>
      <c r="BC352" s="5"/>
      <c r="BD352" s="5"/>
      <c r="BE352" s="5"/>
      <c r="BF352" s="5"/>
    </row>
    <row r="353" spans="1:58" x14ac:dyDescent="0.25">
      <c r="A353" s="5" t="str">
        <f t="shared" si="14"/>
        <v>Coverage ratio (all allowances for loans and debt instruments to total gross impaired loans and debt instruments)201309</v>
      </c>
      <c r="B353" s="116">
        <v>201309</v>
      </c>
      <c r="C353" s="116">
        <v>17</v>
      </c>
      <c r="D353" s="116" t="s">
        <v>92</v>
      </c>
      <c r="E353" s="116">
        <v>0.26268566609999999</v>
      </c>
      <c r="F353" s="116">
        <v>0.4109522182</v>
      </c>
      <c r="G353" s="116">
        <v>0.49080324019999999</v>
      </c>
      <c r="H353" s="116">
        <v>0.54590673889999997</v>
      </c>
      <c r="I353" s="116">
        <v>0.50830692629999996</v>
      </c>
      <c r="J353" s="116">
        <v>0.61445934430000004</v>
      </c>
      <c r="K353" s="116">
        <v>0.93341874400000002</v>
      </c>
      <c r="L353" s="117">
        <v>471702932382</v>
      </c>
      <c r="M353" s="117">
        <v>927988402321</v>
      </c>
      <c r="N353" s="116">
        <v>0.51423229209999999</v>
      </c>
      <c r="O353" s="116">
        <v>0.48937676229999999</v>
      </c>
      <c r="P353" s="116">
        <v>54</v>
      </c>
      <c r="Q353" s="5"/>
      <c r="R353" s="5"/>
      <c r="S353" s="6"/>
      <c r="T353" s="6"/>
      <c r="U353" s="5"/>
      <c r="V353" s="5" t="str">
        <f t="shared" si="15"/>
        <v>Debt-to-equity ratio16</v>
      </c>
      <c r="W353" s="120">
        <v>201412</v>
      </c>
      <c r="X353" s="120">
        <v>45</v>
      </c>
      <c r="Y353" s="120" t="s">
        <v>37</v>
      </c>
      <c r="Z353" s="121" t="s">
        <v>32</v>
      </c>
      <c r="AA353" s="120">
        <v>10.280764495</v>
      </c>
      <c r="AB353" s="120">
        <v>16</v>
      </c>
      <c r="AC353" s="5"/>
      <c r="AD353" s="6"/>
      <c r="AE353" s="5"/>
      <c r="AF353" s="5"/>
      <c r="AG353" s="5"/>
      <c r="AH353" s="5"/>
      <c r="AI353" s="5"/>
      <c r="AJ353" s="5"/>
      <c r="AK353" s="5"/>
      <c r="AL353" s="5"/>
      <c r="AM353" s="5"/>
      <c r="AN353" s="5"/>
      <c r="AO353" s="5"/>
      <c r="AP353" s="5"/>
      <c r="AQ353" s="5"/>
      <c r="AR353" s="5"/>
      <c r="AS353" s="5"/>
      <c r="AT353" s="5"/>
      <c r="AU353" s="5"/>
      <c r="AV353" s="5"/>
      <c r="AW353" s="5"/>
      <c r="AX353" s="5"/>
      <c r="AY353" s="5"/>
      <c r="AZ353" s="5"/>
      <c r="BA353" s="5"/>
      <c r="BB353" s="5"/>
      <c r="BC353" s="5"/>
      <c r="BD353" s="5"/>
      <c r="BE353" s="5"/>
      <c r="BF353" s="5"/>
    </row>
    <row r="354" spans="1:58" x14ac:dyDescent="0.25">
      <c r="A354" s="5" t="str">
        <f t="shared" si="14"/>
        <v>Coverage ratio (all allowances for loans and debt instruments to total gross impaired loans and debt instruments)201312</v>
      </c>
      <c r="B354" s="116">
        <v>201312</v>
      </c>
      <c r="C354" s="116">
        <v>17</v>
      </c>
      <c r="D354" s="116" t="s">
        <v>92</v>
      </c>
      <c r="E354" s="116">
        <v>0.26255391490000002</v>
      </c>
      <c r="F354" s="116">
        <v>0.40862884440000002</v>
      </c>
      <c r="G354" s="116">
        <v>0.51408669269999996</v>
      </c>
      <c r="H354" s="116">
        <v>0.54938133239999998</v>
      </c>
      <c r="I354" s="116">
        <v>0.51763152359999998</v>
      </c>
      <c r="J354" s="116">
        <v>0.59964347210000002</v>
      </c>
      <c r="K354" s="116">
        <v>0.89343426780000001</v>
      </c>
      <c r="L354" s="117">
        <v>483809521581</v>
      </c>
      <c r="M354" s="117">
        <v>934660080692</v>
      </c>
      <c r="N354" s="116">
        <v>0.5425881776</v>
      </c>
      <c r="O354" s="116">
        <v>0.50315515460000004</v>
      </c>
      <c r="P354" s="116">
        <v>54</v>
      </c>
      <c r="Q354" s="5"/>
      <c r="R354" s="5"/>
      <c r="S354" s="6"/>
      <c r="T354" s="6"/>
      <c r="U354" s="5"/>
      <c r="V354" s="5" t="str">
        <f t="shared" si="15"/>
        <v>Debt-to-equity ratio17</v>
      </c>
      <c r="W354" s="120">
        <v>201412</v>
      </c>
      <c r="X354" s="120">
        <v>45</v>
      </c>
      <c r="Y354" s="120" t="s">
        <v>37</v>
      </c>
      <c r="Z354" s="121">
        <v>6</v>
      </c>
      <c r="AA354" s="120">
        <v>7.9017321976000003</v>
      </c>
      <c r="AB354" s="120">
        <v>17</v>
      </c>
      <c r="AC354" s="5"/>
      <c r="AD354" s="6"/>
      <c r="AE354" s="5"/>
      <c r="AF354" s="5"/>
      <c r="AG354" s="5"/>
      <c r="AH354" s="5"/>
      <c r="AI354" s="5"/>
      <c r="AJ354" s="5"/>
      <c r="AK354" s="5"/>
      <c r="AL354" s="5"/>
      <c r="AM354" s="5"/>
      <c r="AN354" s="5"/>
      <c r="AO354" s="5"/>
      <c r="AP354" s="5"/>
      <c r="AQ354" s="5"/>
      <c r="AR354" s="5"/>
      <c r="AS354" s="5"/>
      <c r="AT354" s="5"/>
      <c r="AU354" s="5"/>
      <c r="AV354" s="5"/>
      <c r="AW354" s="5"/>
      <c r="AX354" s="5"/>
      <c r="AY354" s="5"/>
      <c r="AZ354" s="5"/>
      <c r="BA354" s="5"/>
      <c r="BB354" s="5"/>
      <c r="BC354" s="5"/>
      <c r="BD354" s="5"/>
      <c r="BE354" s="5"/>
      <c r="BF354" s="5"/>
    </row>
    <row r="355" spans="1:58" x14ac:dyDescent="0.25">
      <c r="A355" s="5" t="str">
        <f t="shared" si="14"/>
        <v>Coverage ratio (all allowances for loans and debt instruments to total gross impaired loans and debt instruments)201403</v>
      </c>
      <c r="B355" s="116">
        <v>201403</v>
      </c>
      <c r="C355" s="116">
        <v>17</v>
      </c>
      <c r="D355" s="116" t="s">
        <v>92</v>
      </c>
      <c r="E355" s="116">
        <v>0.27794429240000001</v>
      </c>
      <c r="F355" s="116">
        <v>0.4262812648</v>
      </c>
      <c r="G355" s="116">
        <v>0.50721028909999999</v>
      </c>
      <c r="H355" s="116">
        <v>0.56077760139999999</v>
      </c>
      <c r="I355" s="116">
        <v>0.52781894019999998</v>
      </c>
      <c r="J355" s="116">
        <v>0.61207224510000002</v>
      </c>
      <c r="K355" s="116">
        <v>1</v>
      </c>
      <c r="L355" s="117">
        <v>484320439118</v>
      </c>
      <c r="M355" s="117">
        <v>917588214857</v>
      </c>
      <c r="N355" s="116">
        <v>0.5245601943</v>
      </c>
      <c r="O355" s="116">
        <v>0.48782673609999999</v>
      </c>
      <c r="P355" s="116">
        <v>54</v>
      </c>
      <c r="Q355" s="5"/>
      <c r="R355" s="5"/>
      <c r="S355" s="6"/>
      <c r="T355" s="6"/>
      <c r="U355" s="5"/>
      <c r="V355" s="5" t="str">
        <f t="shared" si="15"/>
        <v>Debt-to-equity ratio18</v>
      </c>
      <c r="W355" s="120">
        <v>201412</v>
      </c>
      <c r="X355" s="120">
        <v>45</v>
      </c>
      <c r="Y355" s="120" t="s">
        <v>37</v>
      </c>
      <c r="Z355" s="121">
        <v>3</v>
      </c>
      <c r="AA355" s="120">
        <v>7.8591127115999999</v>
      </c>
      <c r="AB355" s="120">
        <v>18</v>
      </c>
      <c r="AC355" s="5"/>
      <c r="AD355" s="6"/>
      <c r="AE355" s="5"/>
      <c r="AF355" s="5"/>
      <c r="AG355" s="5"/>
      <c r="AH355" s="5"/>
      <c r="AI355" s="5"/>
      <c r="AJ355" s="5"/>
      <c r="AK355" s="5"/>
      <c r="AL355" s="5"/>
      <c r="AM355" s="5"/>
      <c r="AN355" s="5"/>
      <c r="AO355" s="5"/>
      <c r="AP355" s="5"/>
      <c r="AQ355" s="5"/>
      <c r="AR355" s="5"/>
      <c r="AS355" s="5"/>
      <c r="AT355" s="5"/>
      <c r="AU355" s="5"/>
      <c r="AV355" s="5"/>
      <c r="AW355" s="5"/>
      <c r="AX355" s="5"/>
      <c r="AY355" s="5"/>
      <c r="AZ355" s="5"/>
      <c r="BA355" s="5"/>
      <c r="BB355" s="5"/>
      <c r="BC355" s="5"/>
      <c r="BD355" s="5"/>
      <c r="BE355" s="5"/>
      <c r="BF355" s="5"/>
    </row>
    <row r="356" spans="1:58" x14ac:dyDescent="0.25">
      <c r="A356" s="5" t="str">
        <f t="shared" si="14"/>
        <v>Coverage ratio (all allowances for loans and debt instruments to total gross impaired loans and debt instruments)201406</v>
      </c>
      <c r="B356" s="116">
        <v>201406</v>
      </c>
      <c r="C356" s="116">
        <v>17</v>
      </c>
      <c r="D356" s="116" t="s">
        <v>92</v>
      </c>
      <c r="E356" s="116">
        <v>0.27209309939999998</v>
      </c>
      <c r="F356" s="116">
        <v>0.41184915690000001</v>
      </c>
      <c r="G356" s="116">
        <v>0.51330251969999996</v>
      </c>
      <c r="H356" s="116">
        <v>0.56204443079999999</v>
      </c>
      <c r="I356" s="116">
        <v>0.52663555029999998</v>
      </c>
      <c r="J356" s="116">
        <v>0.61619370959999997</v>
      </c>
      <c r="K356" s="116">
        <v>1</v>
      </c>
      <c r="L356" s="117">
        <v>483069324797</v>
      </c>
      <c r="M356" s="117">
        <v>917274431034</v>
      </c>
      <c r="N356" s="116">
        <v>0.55095585170000005</v>
      </c>
      <c r="O356" s="116">
        <v>0.49378665459999999</v>
      </c>
      <c r="P356" s="116">
        <v>54</v>
      </c>
      <c r="Q356" s="5"/>
      <c r="R356" s="5"/>
      <c r="S356" s="6"/>
      <c r="T356" s="6"/>
      <c r="U356" s="5"/>
      <c r="V356" s="5" t="str">
        <f t="shared" si="15"/>
        <v>Debt-to-equity ratio19</v>
      </c>
      <c r="W356" s="120">
        <v>201412</v>
      </c>
      <c r="X356" s="120">
        <v>45</v>
      </c>
      <c r="Y356" s="120" t="s">
        <v>37</v>
      </c>
      <c r="Z356" s="121">
        <v>12</v>
      </c>
      <c r="AA356" s="120">
        <v>7.5521469145999998</v>
      </c>
      <c r="AB356" s="120">
        <v>19</v>
      </c>
      <c r="AC356" s="5"/>
      <c r="AD356" s="6"/>
      <c r="AE356" s="5"/>
      <c r="AF356" s="5"/>
      <c r="AG356" s="5"/>
      <c r="AH356" s="5"/>
      <c r="AI356" s="5"/>
      <c r="AJ356" s="5"/>
      <c r="AK356" s="5"/>
      <c r="AL356" s="5"/>
      <c r="AM356" s="5"/>
      <c r="AN356" s="5"/>
      <c r="AO356" s="5"/>
      <c r="AP356" s="5"/>
      <c r="AQ356" s="5"/>
      <c r="AR356" s="5"/>
      <c r="AS356" s="5"/>
      <c r="AT356" s="5"/>
      <c r="AU356" s="5"/>
      <c r="AV356" s="5"/>
      <c r="AW356" s="5"/>
      <c r="AX356" s="5"/>
      <c r="AY356" s="5"/>
      <c r="AZ356" s="5"/>
      <c r="BA356" s="5"/>
      <c r="BB356" s="5"/>
      <c r="BC356" s="5"/>
      <c r="BD356" s="5"/>
      <c r="BE356" s="5"/>
      <c r="BF356" s="5"/>
    </row>
    <row r="357" spans="1:58" x14ac:dyDescent="0.25">
      <c r="A357" s="5" t="str">
        <f t="shared" si="14"/>
        <v>Coverage ratio (all allowances for loans and debt instruments to total gross impaired loans and debt instruments)201409</v>
      </c>
      <c r="B357" s="116">
        <v>201409</v>
      </c>
      <c r="C357" s="116">
        <v>17</v>
      </c>
      <c r="D357" s="116" t="s">
        <v>92</v>
      </c>
      <c r="E357" s="116">
        <v>0.30008628069999999</v>
      </c>
      <c r="F357" s="116">
        <v>0.39809370319999998</v>
      </c>
      <c r="G357" s="116">
        <v>0.52590982949999998</v>
      </c>
      <c r="H357" s="116">
        <v>0.51966298659999999</v>
      </c>
      <c r="I357" s="116">
        <v>0.51557625730000001</v>
      </c>
      <c r="J357" s="116">
        <v>0.62624093820000004</v>
      </c>
      <c r="K357" s="116">
        <v>0.75353329189999996</v>
      </c>
      <c r="L357" s="117">
        <v>496124375066</v>
      </c>
      <c r="M357" s="117">
        <v>962271570909</v>
      </c>
      <c r="N357" s="116">
        <v>0.52590982949999998</v>
      </c>
      <c r="O357" s="116">
        <v>0.52807864660000003</v>
      </c>
      <c r="P357" s="116">
        <v>55</v>
      </c>
      <c r="Q357" s="5"/>
      <c r="R357" s="5"/>
      <c r="S357" s="6"/>
      <c r="T357" s="6"/>
      <c r="U357" s="5"/>
      <c r="V357" s="5" t="str">
        <f t="shared" si="15"/>
        <v>Debt-to-equity ratio20</v>
      </c>
      <c r="W357" s="120">
        <v>201412</v>
      </c>
      <c r="X357" s="120">
        <v>45</v>
      </c>
      <c r="Y357" s="120" t="s">
        <v>37</v>
      </c>
      <c r="Z357" s="121">
        <v>13</v>
      </c>
      <c r="AA357" s="120">
        <v>6.9509733912999998</v>
      </c>
      <c r="AB357" s="120">
        <v>20</v>
      </c>
      <c r="AC357" s="5"/>
      <c r="AD357" s="6"/>
      <c r="AE357" s="5"/>
      <c r="AF357" s="5"/>
      <c r="AG357" s="5"/>
      <c r="AH357" s="5"/>
      <c r="AI357" s="5"/>
      <c r="AJ357" s="5"/>
      <c r="AK357" s="5"/>
      <c r="AL357" s="5"/>
      <c r="AM357" s="5"/>
      <c r="AN357" s="5"/>
      <c r="AO357" s="5"/>
      <c r="AP357" s="5"/>
      <c r="AQ357" s="5"/>
      <c r="AR357" s="5"/>
      <c r="AS357" s="5"/>
      <c r="AT357" s="5"/>
      <c r="AU357" s="5"/>
      <c r="AV357" s="5"/>
      <c r="AW357" s="5"/>
      <c r="AX357" s="5"/>
      <c r="AY357" s="5"/>
      <c r="AZ357" s="5"/>
      <c r="BA357" s="5"/>
      <c r="BB357" s="5"/>
      <c r="BC357" s="5"/>
      <c r="BD357" s="5"/>
      <c r="BE357" s="5"/>
      <c r="BF357" s="5"/>
    </row>
    <row r="358" spans="1:58" x14ac:dyDescent="0.25">
      <c r="A358" s="5" t="str">
        <f t="shared" si="14"/>
        <v>Coverage ratio (all allowances for loans and debt instruments to total gross impaired loans and debt instruments)201412</v>
      </c>
      <c r="B358" s="116">
        <v>201412</v>
      </c>
      <c r="C358" s="116">
        <v>17</v>
      </c>
      <c r="D358" s="116" t="s">
        <v>92</v>
      </c>
      <c r="E358" s="116">
        <v>0.32142783619999998</v>
      </c>
      <c r="F358" s="116">
        <v>0.4578356099</v>
      </c>
      <c r="G358" s="116">
        <v>0.53215946069999998</v>
      </c>
      <c r="H358" s="116">
        <v>0.52967644749999998</v>
      </c>
      <c r="I358" s="116">
        <v>0.52472296839999999</v>
      </c>
      <c r="J358" s="116">
        <v>0.62372793059999998</v>
      </c>
      <c r="K358" s="116">
        <v>0.73201568080000001</v>
      </c>
      <c r="L358" s="117">
        <v>487545054487</v>
      </c>
      <c r="M358" s="117">
        <v>929147538542</v>
      </c>
      <c r="N358" s="116">
        <v>0.54393290250000004</v>
      </c>
      <c r="O358" s="116">
        <v>0.52299877809999995</v>
      </c>
      <c r="P358" s="116">
        <v>55</v>
      </c>
      <c r="Q358" s="5"/>
      <c r="R358" s="5"/>
      <c r="S358" s="6"/>
      <c r="T358" s="6"/>
      <c r="U358" s="5"/>
      <c r="V358" s="5" t="str">
        <f t="shared" si="15"/>
        <v>Debt-to-equity ratio99</v>
      </c>
      <c r="W358" s="120">
        <v>201412</v>
      </c>
      <c r="X358" s="120">
        <v>45</v>
      </c>
      <c r="Y358" s="120" t="s">
        <v>37</v>
      </c>
      <c r="Z358" s="121" t="s">
        <v>40</v>
      </c>
      <c r="AA358" s="120">
        <v>15.241925165</v>
      </c>
      <c r="AB358" s="120">
        <v>99</v>
      </c>
      <c r="AC358" s="5"/>
      <c r="AD358" s="6"/>
      <c r="AE358" s="5"/>
      <c r="AF358" s="5"/>
      <c r="AG358" s="5"/>
      <c r="AH358" s="5"/>
      <c r="AI358" s="5"/>
      <c r="AJ358" s="5"/>
      <c r="AK358" s="5"/>
      <c r="AL358" s="5"/>
      <c r="AM358" s="5"/>
      <c r="AN358" s="5"/>
      <c r="AO358" s="5"/>
      <c r="AP358" s="5"/>
      <c r="AQ358" s="5"/>
      <c r="AR358" s="5"/>
      <c r="AS358" s="5"/>
      <c r="AT358" s="5"/>
      <c r="AU358" s="5"/>
      <c r="AV358" s="5"/>
      <c r="AW358" s="5"/>
      <c r="AX358" s="5"/>
      <c r="AY358" s="5"/>
      <c r="AZ358" s="5"/>
      <c r="BA358" s="5"/>
      <c r="BB358" s="5"/>
      <c r="BC358" s="5"/>
      <c r="BD358" s="5"/>
      <c r="BE358" s="5"/>
      <c r="BF358" s="5"/>
    </row>
    <row r="359" spans="1:58" x14ac:dyDescent="0.25">
      <c r="A359" s="5" t="str">
        <f t="shared" si="14"/>
        <v>Impaired financial assets to total assets200912</v>
      </c>
      <c r="B359" s="116">
        <v>200912</v>
      </c>
      <c r="C359" s="116">
        <v>18</v>
      </c>
      <c r="D359" s="116" t="s">
        <v>21</v>
      </c>
      <c r="E359" s="116">
        <v>3.0743063999999999E-3</v>
      </c>
      <c r="F359" s="116">
        <v>1.00755536E-2</v>
      </c>
      <c r="G359" s="116">
        <v>1.8541738799999999E-2</v>
      </c>
      <c r="H359" s="116">
        <v>3.1075686000000002E-2</v>
      </c>
      <c r="I359" s="116">
        <v>1.5894324200000001E-2</v>
      </c>
      <c r="J359" s="116">
        <v>3.5287496799999998E-2</v>
      </c>
      <c r="K359" s="116">
        <v>0.1006616825</v>
      </c>
      <c r="L359" s="117">
        <v>396558449960</v>
      </c>
      <c r="M359" s="117">
        <v>24949689000000</v>
      </c>
      <c r="N359" s="116">
        <v>1.2404876299999999E-2</v>
      </c>
      <c r="O359" s="116">
        <v>2.46671379E-2</v>
      </c>
      <c r="P359" s="116">
        <v>43</v>
      </c>
      <c r="Q359" s="5"/>
      <c r="R359" s="5"/>
      <c r="S359" s="6"/>
      <c r="T359" s="6"/>
      <c r="U359" s="5"/>
      <c r="V359" s="5" t="str">
        <f t="shared" si="15"/>
        <v>Off-balance sheet items to total assets1</v>
      </c>
      <c r="W359" s="120">
        <v>201412</v>
      </c>
      <c r="X359" s="120">
        <v>46</v>
      </c>
      <c r="Y359" s="120" t="s">
        <v>39</v>
      </c>
      <c r="Z359" s="121">
        <v>8</v>
      </c>
      <c r="AA359" s="120">
        <v>0.29760543540000001</v>
      </c>
      <c r="AB359" s="120">
        <v>1</v>
      </c>
      <c r="AC359" s="5"/>
      <c r="AD359" s="6"/>
      <c r="AE359" s="5"/>
      <c r="AF359" s="5"/>
      <c r="AG359" s="5"/>
      <c r="AH359" s="5"/>
      <c r="AI359" s="5"/>
      <c r="AJ359" s="5"/>
      <c r="AK359" s="5"/>
      <c r="AL359" s="5"/>
      <c r="AM359" s="5"/>
      <c r="AN359" s="5"/>
      <c r="AO359" s="5"/>
      <c r="AP359" s="5"/>
      <c r="AQ359" s="5"/>
      <c r="AR359" s="5"/>
      <c r="AS359" s="5"/>
      <c r="AT359" s="5"/>
      <c r="AU359" s="5"/>
      <c r="AV359" s="5"/>
      <c r="AW359" s="5"/>
      <c r="AX359" s="5"/>
      <c r="AY359" s="5"/>
      <c r="AZ359" s="5"/>
      <c r="BA359" s="5"/>
      <c r="BB359" s="5"/>
      <c r="BC359" s="5"/>
      <c r="BD359" s="5"/>
      <c r="BE359" s="5"/>
      <c r="BF359" s="5"/>
    </row>
    <row r="360" spans="1:58" x14ac:dyDescent="0.25">
      <c r="A360" s="5" t="str">
        <f t="shared" si="14"/>
        <v>Impaired financial assets to total assets201003</v>
      </c>
      <c r="B360" s="116">
        <v>201003</v>
      </c>
      <c r="C360" s="116">
        <v>18</v>
      </c>
      <c r="D360" s="116" t="s">
        <v>21</v>
      </c>
      <c r="E360" s="116">
        <v>3.1636883000000001E-3</v>
      </c>
      <c r="F360" s="116">
        <v>1.1311187E-2</v>
      </c>
      <c r="G360" s="116">
        <v>1.9010089500000001E-2</v>
      </c>
      <c r="H360" s="116">
        <v>3.2106690399999999E-2</v>
      </c>
      <c r="I360" s="116">
        <v>1.55956177E-2</v>
      </c>
      <c r="J360" s="116">
        <v>3.4709193200000002E-2</v>
      </c>
      <c r="K360" s="116">
        <v>0.11203215599999999</v>
      </c>
      <c r="L360" s="117">
        <v>404204222610</v>
      </c>
      <c r="M360" s="117">
        <v>25917808000000</v>
      </c>
      <c r="N360" s="116">
        <v>1.19578944E-2</v>
      </c>
      <c r="O360" s="116">
        <v>2.6563033699999999E-2</v>
      </c>
      <c r="P360" s="116">
        <v>43</v>
      </c>
      <c r="Q360" s="5"/>
      <c r="R360" s="5"/>
      <c r="S360" s="6"/>
      <c r="T360" s="6"/>
      <c r="U360" s="5"/>
      <c r="V360" s="5" t="str">
        <f t="shared" si="15"/>
        <v>Off-balance sheet items to total assets2</v>
      </c>
      <c r="W360" s="120">
        <v>201412</v>
      </c>
      <c r="X360" s="120">
        <v>46</v>
      </c>
      <c r="Y360" s="120" t="s">
        <v>39</v>
      </c>
      <c r="Z360" s="121" t="s">
        <v>29</v>
      </c>
      <c r="AA360" s="120">
        <v>0.23376946439999999</v>
      </c>
      <c r="AB360" s="120">
        <v>2</v>
      </c>
      <c r="AC360" s="5"/>
      <c r="AD360" s="6"/>
      <c r="AE360" s="5"/>
      <c r="AF360" s="5"/>
      <c r="AG360" s="5"/>
      <c r="AH360" s="5"/>
      <c r="AI360" s="5"/>
      <c r="AJ360" s="5"/>
      <c r="AK360" s="5"/>
      <c r="AL360" s="5"/>
      <c r="AM360" s="5"/>
      <c r="AN360" s="5"/>
      <c r="AO360" s="5"/>
      <c r="AP360" s="5"/>
      <c r="AQ360" s="5"/>
      <c r="AR360" s="5"/>
      <c r="AS360" s="5"/>
      <c r="AT360" s="5"/>
      <c r="AU360" s="5"/>
      <c r="AV360" s="5"/>
      <c r="AW360" s="5"/>
      <c r="AX360" s="5"/>
      <c r="AY360" s="5"/>
      <c r="AZ360" s="5"/>
      <c r="BA360" s="5"/>
      <c r="BB360" s="5"/>
      <c r="BC360" s="5"/>
      <c r="BD360" s="5"/>
      <c r="BE360" s="5"/>
      <c r="BF360" s="5"/>
    </row>
    <row r="361" spans="1:58" x14ac:dyDescent="0.25">
      <c r="A361" s="5" t="str">
        <f t="shared" si="14"/>
        <v>Impaired financial assets to total assets201006</v>
      </c>
      <c r="B361" s="116">
        <v>201006</v>
      </c>
      <c r="C361" s="116">
        <v>18</v>
      </c>
      <c r="D361" s="116" t="s">
        <v>21</v>
      </c>
      <c r="E361" s="116">
        <v>2.7536003999999998E-3</v>
      </c>
      <c r="F361" s="116">
        <v>1.1133614E-2</v>
      </c>
      <c r="G361" s="116">
        <v>1.8434835900000002E-2</v>
      </c>
      <c r="H361" s="116">
        <v>3.3082651599999999E-2</v>
      </c>
      <c r="I361" s="116">
        <v>1.5634949400000001E-2</v>
      </c>
      <c r="J361" s="116">
        <v>3.6009571099999999E-2</v>
      </c>
      <c r="K361" s="116">
        <v>0.1026202558</v>
      </c>
      <c r="L361" s="117">
        <v>421472230971</v>
      </c>
      <c r="M361" s="117">
        <v>26957058000000</v>
      </c>
      <c r="N361" s="116">
        <v>1.23655981E-2</v>
      </c>
      <c r="O361" s="116">
        <v>2.3975203699999999E-2</v>
      </c>
      <c r="P361" s="116">
        <v>43</v>
      </c>
      <c r="Q361" s="5"/>
      <c r="R361" s="5"/>
      <c r="S361" s="6"/>
      <c r="T361" s="6"/>
      <c r="U361" s="5"/>
      <c r="V361" s="5" t="str">
        <f t="shared" si="15"/>
        <v>Off-balance sheet items to total assets3</v>
      </c>
      <c r="W361" s="120">
        <v>201412</v>
      </c>
      <c r="X361" s="120">
        <v>46</v>
      </c>
      <c r="Y361" s="120" t="s">
        <v>39</v>
      </c>
      <c r="Z361" s="121" t="s">
        <v>23</v>
      </c>
      <c r="AA361" s="120">
        <v>0.21929653639999999</v>
      </c>
      <c r="AB361" s="120">
        <v>3</v>
      </c>
      <c r="AC361" s="5"/>
      <c r="AD361" s="6"/>
      <c r="AE361" s="5"/>
      <c r="AF361" s="5"/>
      <c r="AG361" s="5"/>
      <c r="AH361" s="5"/>
      <c r="AI361" s="5"/>
      <c r="AJ361" s="5"/>
      <c r="AK361" s="5"/>
      <c r="AL361" s="5"/>
      <c r="AM361" s="5"/>
      <c r="AN361" s="5"/>
      <c r="AO361" s="5"/>
      <c r="AP361" s="5"/>
      <c r="AQ361" s="5"/>
      <c r="AR361" s="5"/>
      <c r="AS361" s="5"/>
      <c r="AT361" s="5"/>
      <c r="AU361" s="5"/>
      <c r="AV361" s="5"/>
      <c r="AW361" s="5"/>
      <c r="AX361" s="5"/>
      <c r="AY361" s="5"/>
      <c r="AZ361" s="5"/>
      <c r="BA361" s="5"/>
      <c r="BB361" s="5"/>
      <c r="BC361" s="5"/>
      <c r="BD361" s="5"/>
      <c r="BE361" s="5"/>
      <c r="BF361" s="5"/>
    </row>
    <row r="362" spans="1:58" x14ac:dyDescent="0.25">
      <c r="A362" s="5" t="str">
        <f t="shared" si="14"/>
        <v>Impaired financial assets to total assets201009</v>
      </c>
      <c r="B362" s="116">
        <v>201009</v>
      </c>
      <c r="C362" s="116">
        <v>18</v>
      </c>
      <c r="D362" s="116" t="s">
        <v>21</v>
      </c>
      <c r="E362" s="116">
        <v>2.5189515999999999E-3</v>
      </c>
      <c r="F362" s="116">
        <v>1.17932056E-2</v>
      </c>
      <c r="G362" s="116">
        <v>1.9195529900000001E-2</v>
      </c>
      <c r="H362" s="116">
        <v>3.3929314299999999E-2</v>
      </c>
      <c r="I362" s="116">
        <v>1.62889877E-2</v>
      </c>
      <c r="J362" s="116">
        <v>3.8516462000000001E-2</v>
      </c>
      <c r="K362" s="116">
        <v>0.10522467639999999</v>
      </c>
      <c r="L362" s="117">
        <v>439538478693</v>
      </c>
      <c r="M362" s="117">
        <v>26983781000000</v>
      </c>
      <c r="N362" s="116">
        <v>1.20495455E-2</v>
      </c>
      <c r="O362" s="116">
        <v>2.3519585499999999E-2</v>
      </c>
      <c r="P362" s="116">
        <v>44</v>
      </c>
      <c r="Q362" s="5"/>
      <c r="R362" s="5"/>
      <c r="S362" s="6"/>
      <c r="T362" s="6"/>
      <c r="U362" s="5"/>
      <c r="V362" s="5" t="str">
        <f t="shared" si="15"/>
        <v>Off-balance sheet items to total assets4</v>
      </c>
      <c r="W362" s="120">
        <v>201412</v>
      </c>
      <c r="X362" s="120">
        <v>46</v>
      </c>
      <c r="Y362" s="120" t="s">
        <v>39</v>
      </c>
      <c r="Z362" s="121">
        <v>11</v>
      </c>
      <c r="AA362" s="120">
        <v>0.21033882249999999</v>
      </c>
      <c r="AB362" s="120">
        <v>4</v>
      </c>
      <c r="AC362" s="5"/>
      <c r="AD362" s="6"/>
      <c r="AE362" s="5"/>
      <c r="AF362" s="5"/>
      <c r="AG362" s="5"/>
      <c r="AH362" s="5"/>
      <c r="AI362" s="5"/>
      <c r="AJ362" s="5"/>
      <c r="AK362" s="5"/>
      <c r="AL362" s="5"/>
      <c r="AM362" s="5"/>
      <c r="AN362" s="5"/>
      <c r="AO362" s="5"/>
      <c r="AP362" s="5"/>
      <c r="AQ362" s="5"/>
      <c r="AR362" s="5"/>
      <c r="AS362" s="5"/>
      <c r="AT362" s="5"/>
      <c r="AU362" s="5"/>
      <c r="AV362" s="5"/>
      <c r="AW362" s="5"/>
      <c r="AX362" s="5"/>
      <c r="AY362" s="5"/>
      <c r="AZ362" s="5"/>
      <c r="BA362" s="5"/>
      <c r="BB362" s="5"/>
      <c r="BC362" s="5"/>
      <c r="BD362" s="5"/>
      <c r="BE362" s="5"/>
      <c r="BF362" s="5"/>
    </row>
    <row r="363" spans="1:58" x14ac:dyDescent="0.25">
      <c r="A363" s="5" t="str">
        <f t="shared" si="14"/>
        <v>Impaired financial assets to total assets201012</v>
      </c>
      <c r="B363" s="116">
        <v>201012</v>
      </c>
      <c r="C363" s="116">
        <v>18</v>
      </c>
      <c r="D363" s="116" t="s">
        <v>21</v>
      </c>
      <c r="E363" s="116">
        <v>1.6196453E-3</v>
      </c>
      <c r="F363" s="116">
        <v>1.19234375E-2</v>
      </c>
      <c r="G363" s="116">
        <v>2.00271819E-2</v>
      </c>
      <c r="H363" s="116">
        <v>3.2906577700000002E-2</v>
      </c>
      <c r="I363" s="116">
        <v>1.68613663E-2</v>
      </c>
      <c r="J363" s="116">
        <v>3.93714587E-2</v>
      </c>
      <c r="K363" s="116">
        <v>0.1031252963</v>
      </c>
      <c r="L363" s="117">
        <v>438832955078</v>
      </c>
      <c r="M363" s="117">
        <v>26025943000000</v>
      </c>
      <c r="N363" s="116">
        <v>1.2612058799999999E-2</v>
      </c>
      <c r="O363" s="116">
        <v>2.5411444799999999E-2</v>
      </c>
      <c r="P363" s="116">
        <v>44</v>
      </c>
      <c r="Q363" s="5"/>
      <c r="R363" s="5"/>
      <c r="S363" s="6"/>
      <c r="T363" s="6"/>
      <c r="U363" s="5"/>
      <c r="V363" s="5" t="str">
        <f t="shared" si="15"/>
        <v>Off-balance sheet items to total assets5</v>
      </c>
      <c r="W363" s="120">
        <v>201412</v>
      </c>
      <c r="X363" s="120">
        <v>46</v>
      </c>
      <c r="Y363" s="120" t="s">
        <v>39</v>
      </c>
      <c r="Z363" s="121">
        <v>10</v>
      </c>
      <c r="AA363" s="120">
        <v>0.20260649980000001</v>
      </c>
      <c r="AB363" s="120">
        <v>5</v>
      </c>
      <c r="AC363" s="5"/>
      <c r="AD363" s="6"/>
      <c r="AE363" s="5"/>
      <c r="AF363" s="5"/>
      <c r="AG363" s="5"/>
      <c r="AH363" s="5"/>
      <c r="AI363" s="5"/>
      <c r="AJ363" s="5"/>
      <c r="AK363" s="5"/>
      <c r="AL363" s="5"/>
      <c r="AM363" s="5"/>
      <c r="AN363" s="5"/>
      <c r="AO363" s="5"/>
      <c r="AP363" s="5"/>
      <c r="AQ363" s="5"/>
      <c r="AR363" s="5"/>
      <c r="AS363" s="5"/>
      <c r="AT363" s="5"/>
      <c r="AU363" s="5"/>
      <c r="AV363" s="5"/>
      <c r="AW363" s="5"/>
      <c r="AX363" s="5"/>
      <c r="AY363" s="5"/>
      <c r="AZ363" s="5"/>
      <c r="BA363" s="5"/>
      <c r="BB363" s="5"/>
      <c r="BC363" s="5"/>
      <c r="BD363" s="5"/>
      <c r="BE363" s="5"/>
      <c r="BF363" s="5"/>
    </row>
    <row r="364" spans="1:58" x14ac:dyDescent="0.25">
      <c r="A364" s="5" t="str">
        <f t="shared" si="14"/>
        <v>Impaired financial assets to total assets201103</v>
      </c>
      <c r="B364" s="116">
        <v>201103</v>
      </c>
      <c r="C364" s="116">
        <v>18</v>
      </c>
      <c r="D364" s="116" t="s">
        <v>21</v>
      </c>
      <c r="E364" s="116">
        <v>2.3017438E-3</v>
      </c>
      <c r="F364" s="116">
        <v>1.16301467E-2</v>
      </c>
      <c r="G364" s="116">
        <v>1.8639294599999998E-2</v>
      </c>
      <c r="H364" s="116">
        <v>3.3627961400000003E-2</v>
      </c>
      <c r="I364" s="116">
        <v>1.67459516E-2</v>
      </c>
      <c r="J364" s="116">
        <v>4.09595528E-2</v>
      </c>
      <c r="K364" s="116">
        <v>0.11244997430000001</v>
      </c>
      <c r="L364" s="117">
        <v>429003518972</v>
      </c>
      <c r="M364" s="117">
        <v>25618342000000</v>
      </c>
      <c r="N364" s="116">
        <v>1.2265501200000001E-2</v>
      </c>
      <c r="O364" s="116">
        <v>2.92331672E-2</v>
      </c>
      <c r="P364" s="116">
        <v>44</v>
      </c>
      <c r="Q364" s="5"/>
      <c r="R364" s="5"/>
      <c r="S364" s="6"/>
      <c r="T364" s="6"/>
      <c r="U364" s="5"/>
      <c r="V364" s="5" t="str">
        <f t="shared" si="15"/>
        <v>Off-balance sheet items to total assets6</v>
      </c>
      <c r="W364" s="120">
        <v>201412</v>
      </c>
      <c r="X364" s="120">
        <v>46</v>
      </c>
      <c r="Y364" s="120" t="s">
        <v>39</v>
      </c>
      <c r="Z364" s="121">
        <v>5</v>
      </c>
      <c r="AA364" s="120">
        <v>0.1981332271</v>
      </c>
      <c r="AB364" s="120">
        <v>6</v>
      </c>
      <c r="AC364" s="5"/>
      <c r="AD364" s="6"/>
      <c r="AE364" s="5"/>
      <c r="AF364" s="5"/>
      <c r="AG364" s="5"/>
      <c r="AH364" s="5"/>
      <c r="AI364" s="5"/>
      <c r="AJ364" s="5"/>
      <c r="AK364" s="5"/>
      <c r="AL364" s="5"/>
      <c r="AM364" s="5"/>
      <c r="AN364" s="5"/>
      <c r="AO364" s="5"/>
      <c r="AP364" s="5"/>
      <c r="AQ364" s="5"/>
      <c r="AR364" s="5"/>
      <c r="AS364" s="5"/>
      <c r="AT364" s="5"/>
      <c r="AU364" s="5"/>
      <c r="AV364" s="5"/>
      <c r="AW364" s="5"/>
      <c r="AX364" s="5"/>
      <c r="AY364" s="5"/>
      <c r="AZ364" s="5"/>
      <c r="BA364" s="5"/>
      <c r="BB364" s="5"/>
      <c r="BC364" s="5"/>
      <c r="BD364" s="5"/>
      <c r="BE364" s="5"/>
      <c r="BF364" s="5"/>
    </row>
    <row r="365" spans="1:58" x14ac:dyDescent="0.25">
      <c r="A365" s="5" t="str">
        <f t="shared" si="14"/>
        <v>Impaired financial assets to total assets201106</v>
      </c>
      <c r="B365" s="116">
        <v>201106</v>
      </c>
      <c r="C365" s="116">
        <v>18</v>
      </c>
      <c r="D365" s="116" t="s">
        <v>21</v>
      </c>
      <c r="E365" s="116">
        <v>1.7447858000000001E-3</v>
      </c>
      <c r="F365" s="116">
        <v>1.07414647E-2</v>
      </c>
      <c r="G365" s="116">
        <v>1.9876002699999999E-2</v>
      </c>
      <c r="H365" s="116">
        <v>3.9714916099999997E-2</v>
      </c>
      <c r="I365" s="116">
        <v>1.83706311E-2</v>
      </c>
      <c r="J365" s="116">
        <v>5.29563521E-2</v>
      </c>
      <c r="K365" s="116">
        <v>0.16733014760000001</v>
      </c>
      <c r="L365" s="117">
        <v>498243648672</v>
      </c>
      <c r="M365" s="117">
        <v>27121749000000</v>
      </c>
      <c r="N365" s="116">
        <v>1.2808596699999999E-2</v>
      </c>
      <c r="O365" s="116">
        <v>3.4225305900000003E-2</v>
      </c>
      <c r="P365" s="116">
        <v>50</v>
      </c>
      <c r="Q365" s="5"/>
      <c r="R365" s="5"/>
      <c r="S365" s="6"/>
      <c r="T365" s="6"/>
      <c r="U365" s="5"/>
      <c r="V365" s="5" t="str">
        <f t="shared" si="15"/>
        <v>Off-balance sheet items to total assets7</v>
      </c>
      <c r="W365" s="120">
        <v>201412</v>
      </c>
      <c r="X365" s="120">
        <v>46</v>
      </c>
      <c r="Y365" s="120" t="s">
        <v>39</v>
      </c>
      <c r="Z365" s="121">
        <v>7</v>
      </c>
      <c r="AA365" s="120">
        <v>0.18665875400000001</v>
      </c>
      <c r="AB365" s="120">
        <v>7</v>
      </c>
      <c r="AC365" s="5"/>
      <c r="AD365" s="6"/>
      <c r="AE365" s="5"/>
      <c r="AF365" s="5"/>
      <c r="AG365" s="5"/>
      <c r="AH365" s="5"/>
      <c r="AI365" s="5"/>
      <c r="AJ365" s="5"/>
      <c r="AK365" s="5"/>
      <c r="AL365" s="5"/>
      <c r="AM365" s="5"/>
      <c r="AN365" s="5"/>
      <c r="AO365" s="5"/>
      <c r="AP365" s="5"/>
      <c r="AQ365" s="5"/>
      <c r="AR365" s="5"/>
      <c r="AS365" s="5"/>
      <c r="AT365" s="5"/>
      <c r="AU365" s="5"/>
      <c r="AV365" s="5"/>
      <c r="AW365" s="5"/>
      <c r="AX365" s="5"/>
      <c r="AY365" s="5"/>
      <c r="AZ365" s="5"/>
      <c r="BA365" s="5"/>
      <c r="BB365" s="5"/>
      <c r="BC365" s="5"/>
      <c r="BD365" s="5"/>
      <c r="BE365" s="5"/>
      <c r="BF365" s="5"/>
    </row>
    <row r="366" spans="1:58" x14ac:dyDescent="0.25">
      <c r="A366" s="5" t="str">
        <f t="shared" si="14"/>
        <v>Impaired financial assets to total assets201109</v>
      </c>
      <c r="B366" s="116">
        <v>201109</v>
      </c>
      <c r="C366" s="116">
        <v>18</v>
      </c>
      <c r="D366" s="116" t="s">
        <v>21</v>
      </c>
      <c r="E366" s="116">
        <v>3.0090581999999999E-3</v>
      </c>
      <c r="F366" s="116">
        <v>9.8143303000000001E-3</v>
      </c>
      <c r="G366" s="116">
        <v>1.9579750100000001E-2</v>
      </c>
      <c r="H366" s="116">
        <v>4.1383511499999998E-2</v>
      </c>
      <c r="I366" s="116">
        <v>1.7395792E-2</v>
      </c>
      <c r="J366" s="116">
        <v>5.2912792799999997E-2</v>
      </c>
      <c r="K366" s="116">
        <v>0.17370518060000001</v>
      </c>
      <c r="L366" s="117">
        <v>512053970898</v>
      </c>
      <c r="M366" s="117">
        <v>29435508000000</v>
      </c>
      <c r="N366" s="116">
        <v>1.14815383E-2</v>
      </c>
      <c r="O366" s="116">
        <v>3.6091030199999999E-2</v>
      </c>
      <c r="P366" s="116">
        <v>50</v>
      </c>
      <c r="Q366" s="5"/>
      <c r="R366" s="5"/>
      <c r="S366" s="6"/>
      <c r="T366" s="6"/>
      <c r="U366" s="5"/>
      <c r="V366" s="5" t="str">
        <f t="shared" si="15"/>
        <v>Off-balance sheet items to total assets8</v>
      </c>
      <c r="W366" s="120">
        <v>201412</v>
      </c>
      <c r="X366" s="120">
        <v>46</v>
      </c>
      <c r="Y366" s="120" t="s">
        <v>39</v>
      </c>
      <c r="Z366" s="121">
        <v>6</v>
      </c>
      <c r="AA366" s="120">
        <v>0.18051150490000001</v>
      </c>
      <c r="AB366" s="120">
        <v>8</v>
      </c>
      <c r="AC366" s="5"/>
      <c r="AD366" s="6"/>
      <c r="AE366" s="5"/>
      <c r="AF366" s="5"/>
      <c r="AG366" s="5"/>
      <c r="AH366" s="5"/>
      <c r="AI366" s="5"/>
      <c r="AJ366" s="5"/>
      <c r="AK366" s="5"/>
      <c r="AL366" s="5"/>
      <c r="AM366" s="5"/>
      <c r="AN366" s="5"/>
      <c r="AO366" s="5"/>
      <c r="AP366" s="5"/>
      <c r="AQ366" s="5"/>
      <c r="AR366" s="5"/>
      <c r="AS366" s="5"/>
      <c r="AT366" s="5"/>
      <c r="AU366" s="5"/>
      <c r="AV366" s="5"/>
      <c r="AW366" s="5"/>
      <c r="AX366" s="5"/>
      <c r="AY366" s="5"/>
      <c r="AZ366" s="5"/>
      <c r="BA366" s="5"/>
      <c r="BB366" s="5"/>
      <c r="BC366" s="5"/>
      <c r="BD366" s="5"/>
      <c r="BE366" s="5"/>
      <c r="BF366" s="5"/>
    </row>
    <row r="367" spans="1:58" x14ac:dyDescent="0.25">
      <c r="A367" s="5" t="str">
        <f t="shared" si="14"/>
        <v>Impaired financial assets to total assets201112</v>
      </c>
      <c r="B367" s="116">
        <v>201112</v>
      </c>
      <c r="C367" s="116">
        <v>18</v>
      </c>
      <c r="D367" s="116" t="s">
        <v>21</v>
      </c>
      <c r="E367" s="116">
        <v>2.8670797E-3</v>
      </c>
      <c r="F367" s="116">
        <v>9.5916401999999994E-3</v>
      </c>
      <c r="G367" s="116">
        <v>2.1620214200000001E-2</v>
      </c>
      <c r="H367" s="116">
        <v>4.4166325300000003E-2</v>
      </c>
      <c r="I367" s="116">
        <v>1.88428021E-2</v>
      </c>
      <c r="J367" s="116">
        <v>5.6030953199999997E-2</v>
      </c>
      <c r="K367" s="116">
        <v>0.1749737468</v>
      </c>
      <c r="L367" s="117">
        <v>540045159226</v>
      </c>
      <c r="M367" s="117">
        <v>28660555000000</v>
      </c>
      <c r="N367" s="116">
        <v>1.33272892E-2</v>
      </c>
      <c r="O367" s="116">
        <v>3.2130955199999998E-2</v>
      </c>
      <c r="P367" s="116">
        <v>53</v>
      </c>
      <c r="Q367" s="5"/>
      <c r="R367" s="5"/>
      <c r="S367" s="6"/>
      <c r="T367" s="6"/>
      <c r="U367" s="5"/>
      <c r="V367" s="5" t="str">
        <f t="shared" si="15"/>
        <v>Off-balance sheet items to total assets9</v>
      </c>
      <c r="W367" s="120">
        <v>201412</v>
      </c>
      <c r="X367" s="120">
        <v>46</v>
      </c>
      <c r="Y367" s="120" t="s">
        <v>39</v>
      </c>
      <c r="Z367" s="121" t="s">
        <v>38</v>
      </c>
      <c r="AA367" s="120">
        <v>0.1700570689</v>
      </c>
      <c r="AB367" s="120">
        <v>9</v>
      </c>
      <c r="AC367" s="5"/>
      <c r="AD367" s="6"/>
      <c r="AE367" s="5"/>
      <c r="AF367" s="5"/>
      <c r="AG367" s="5"/>
      <c r="AH367" s="5"/>
      <c r="AI367" s="5"/>
      <c r="AJ367" s="5"/>
      <c r="AK367" s="5"/>
      <c r="AL367" s="5"/>
      <c r="AM367" s="5"/>
      <c r="AN367" s="5"/>
      <c r="AO367" s="5"/>
      <c r="AP367" s="5"/>
      <c r="AQ367" s="5"/>
      <c r="AR367" s="5"/>
      <c r="AS367" s="5"/>
      <c r="AT367" s="5"/>
      <c r="AU367" s="5"/>
      <c r="AV367" s="5"/>
      <c r="AW367" s="5"/>
      <c r="AX367" s="5"/>
      <c r="AY367" s="5"/>
      <c r="AZ367" s="5"/>
      <c r="BA367" s="5"/>
      <c r="BB367" s="5"/>
      <c r="BC367" s="5"/>
      <c r="BD367" s="5"/>
      <c r="BE367" s="5"/>
      <c r="BF367" s="5"/>
    </row>
    <row r="368" spans="1:58" x14ac:dyDescent="0.25">
      <c r="A368" s="5" t="str">
        <f t="shared" si="14"/>
        <v>Impaired financial assets to total assets201203</v>
      </c>
      <c r="B368" s="116">
        <v>201203</v>
      </c>
      <c r="C368" s="116">
        <v>18</v>
      </c>
      <c r="D368" s="116" t="s">
        <v>21</v>
      </c>
      <c r="E368" s="116">
        <v>3.1547709999999998E-3</v>
      </c>
      <c r="F368" s="116">
        <v>1.00553538E-2</v>
      </c>
      <c r="G368" s="116">
        <v>1.99746253E-2</v>
      </c>
      <c r="H368" s="116">
        <v>4.2330388500000003E-2</v>
      </c>
      <c r="I368" s="116">
        <v>1.8791146099999999E-2</v>
      </c>
      <c r="J368" s="116">
        <v>5.8237897900000002E-2</v>
      </c>
      <c r="K368" s="116">
        <v>0.17071630400000001</v>
      </c>
      <c r="L368" s="117">
        <v>531635874079</v>
      </c>
      <c r="M368" s="117">
        <v>28291828000000</v>
      </c>
      <c r="N368" s="116">
        <v>1.3739874500000001E-2</v>
      </c>
      <c r="O368" s="116">
        <v>3.3500688000000001E-2</v>
      </c>
      <c r="P368" s="116">
        <v>53</v>
      </c>
      <c r="Q368" s="5"/>
      <c r="R368" s="5"/>
      <c r="S368" s="6"/>
      <c r="T368" s="6"/>
      <c r="U368" s="5"/>
      <c r="V368" s="5" t="str">
        <f t="shared" si="15"/>
        <v>Off-balance sheet items to total assets10</v>
      </c>
      <c r="W368" s="120">
        <v>201412</v>
      </c>
      <c r="X368" s="120">
        <v>46</v>
      </c>
      <c r="Y368" s="120" t="s">
        <v>39</v>
      </c>
      <c r="Z368" s="121" t="s">
        <v>34</v>
      </c>
      <c r="AA368" s="120">
        <v>0.1685681497</v>
      </c>
      <c r="AB368" s="120">
        <v>10</v>
      </c>
      <c r="AC368" s="5"/>
      <c r="AD368" s="6"/>
      <c r="AE368" s="5"/>
      <c r="AF368" s="5"/>
      <c r="AG368" s="5"/>
      <c r="AH368" s="5"/>
      <c r="AI368" s="5"/>
      <c r="AJ368" s="5"/>
      <c r="AK368" s="5"/>
      <c r="AL368" s="5"/>
      <c r="AM368" s="5"/>
      <c r="AN368" s="5"/>
      <c r="AO368" s="5"/>
      <c r="AP368" s="5"/>
      <c r="AQ368" s="5"/>
      <c r="AR368" s="5"/>
      <c r="AS368" s="5"/>
      <c r="AT368" s="5"/>
      <c r="AU368" s="5"/>
      <c r="AV368" s="5"/>
      <c r="AW368" s="5"/>
      <c r="AX368" s="5"/>
      <c r="AY368" s="5"/>
      <c r="AZ368" s="5"/>
      <c r="BA368" s="5"/>
      <c r="BB368" s="5"/>
      <c r="BC368" s="5"/>
      <c r="BD368" s="5"/>
      <c r="BE368" s="5"/>
      <c r="BF368" s="5"/>
    </row>
    <row r="369" spans="1:58" x14ac:dyDescent="0.25">
      <c r="A369" s="5" t="str">
        <f t="shared" si="14"/>
        <v>Impaired financial assets to total assets201206</v>
      </c>
      <c r="B369" s="116">
        <v>201206</v>
      </c>
      <c r="C369" s="116">
        <v>18</v>
      </c>
      <c r="D369" s="116" t="s">
        <v>21</v>
      </c>
      <c r="E369" s="116">
        <v>3.0191889000000002E-3</v>
      </c>
      <c r="F369" s="116">
        <v>1.10710532E-2</v>
      </c>
      <c r="G369" s="116">
        <v>2.10941288E-2</v>
      </c>
      <c r="H369" s="116">
        <v>4.30520582E-2</v>
      </c>
      <c r="I369" s="116">
        <v>1.87507643E-2</v>
      </c>
      <c r="J369" s="116">
        <v>6.3112184900000007E-2</v>
      </c>
      <c r="K369" s="116">
        <v>0.1491141694</v>
      </c>
      <c r="L369" s="117">
        <v>545605490391</v>
      </c>
      <c r="M369" s="117">
        <v>29097773000000</v>
      </c>
      <c r="N369" s="116">
        <v>1.3428363E-2</v>
      </c>
      <c r="O369" s="116">
        <v>3.6232096700000001E-2</v>
      </c>
      <c r="P369" s="116">
        <v>53</v>
      </c>
      <c r="Q369" s="5"/>
      <c r="R369" s="5"/>
      <c r="S369" s="6"/>
      <c r="T369" s="6"/>
      <c r="U369" s="5"/>
      <c r="V369" s="5" t="str">
        <f t="shared" si="15"/>
        <v>Off-balance sheet items to total assets11</v>
      </c>
      <c r="W369" s="120">
        <v>201412</v>
      </c>
      <c r="X369" s="120">
        <v>46</v>
      </c>
      <c r="Y369" s="120" t="s">
        <v>39</v>
      </c>
      <c r="Z369" s="121">
        <v>2</v>
      </c>
      <c r="AA369" s="120">
        <v>0.1664185876</v>
      </c>
      <c r="AB369" s="120">
        <v>11</v>
      </c>
      <c r="AC369" s="5"/>
      <c r="AD369" s="6"/>
      <c r="AE369" s="5"/>
      <c r="AF369" s="5"/>
      <c r="AG369" s="5"/>
      <c r="AH369" s="5"/>
      <c r="AI369" s="5"/>
      <c r="AJ369" s="5"/>
      <c r="AK369" s="5"/>
      <c r="AL369" s="5"/>
      <c r="AM369" s="5"/>
      <c r="AN369" s="5"/>
      <c r="AO369" s="5"/>
      <c r="AP369" s="5"/>
      <c r="AQ369" s="5"/>
      <c r="AR369" s="5"/>
      <c r="AS369" s="5"/>
      <c r="AT369" s="5"/>
      <c r="AU369" s="5"/>
      <c r="AV369" s="5"/>
      <c r="AW369" s="5"/>
      <c r="AX369" s="5"/>
      <c r="AY369" s="5"/>
      <c r="AZ369" s="5"/>
      <c r="BA369" s="5"/>
      <c r="BB369" s="5"/>
      <c r="BC369" s="5"/>
      <c r="BD369" s="5"/>
      <c r="BE369" s="5"/>
      <c r="BF369" s="5"/>
    </row>
    <row r="370" spans="1:58" x14ac:dyDescent="0.25">
      <c r="A370" s="5" t="str">
        <f t="shared" si="14"/>
        <v>Impaired financial assets to total assets201209</v>
      </c>
      <c r="B370" s="116">
        <v>201209</v>
      </c>
      <c r="C370" s="116">
        <v>18</v>
      </c>
      <c r="D370" s="116" t="s">
        <v>21</v>
      </c>
      <c r="E370" s="116">
        <v>3.1165477000000001E-3</v>
      </c>
      <c r="F370" s="116">
        <v>1.04792792E-2</v>
      </c>
      <c r="G370" s="116">
        <v>2.20777266E-2</v>
      </c>
      <c r="H370" s="116">
        <v>4.6218888999999999E-2</v>
      </c>
      <c r="I370" s="116">
        <v>1.9210109699999998E-2</v>
      </c>
      <c r="J370" s="116">
        <v>6.6543723599999993E-2</v>
      </c>
      <c r="K370" s="116">
        <v>0.1911623371</v>
      </c>
      <c r="L370" s="117">
        <v>563015766926</v>
      </c>
      <c r="M370" s="117">
        <v>29308306000000</v>
      </c>
      <c r="N370" s="116">
        <v>1.24522044E-2</v>
      </c>
      <c r="O370" s="116">
        <v>3.7076331999999997E-2</v>
      </c>
      <c r="P370" s="116">
        <v>53</v>
      </c>
      <c r="Q370" s="5"/>
      <c r="R370" s="5"/>
      <c r="S370" s="6"/>
      <c r="T370" s="6"/>
      <c r="U370" s="5"/>
      <c r="V370" s="5" t="str">
        <f t="shared" si="15"/>
        <v>Off-balance sheet items to total assets12</v>
      </c>
      <c r="W370" s="120">
        <v>201412</v>
      </c>
      <c r="X370" s="120">
        <v>46</v>
      </c>
      <c r="Y370" s="120" t="s">
        <v>39</v>
      </c>
      <c r="Z370" s="121">
        <v>4</v>
      </c>
      <c r="AA370" s="120">
        <v>0.1630343548</v>
      </c>
      <c r="AB370" s="120">
        <v>12</v>
      </c>
      <c r="AC370" s="5"/>
      <c r="AD370" s="6"/>
      <c r="AE370" s="5"/>
      <c r="AF370" s="5"/>
      <c r="AG370" s="5"/>
      <c r="AH370" s="5"/>
      <c r="AI370" s="5"/>
      <c r="AJ370" s="5"/>
      <c r="AK370" s="5"/>
      <c r="AL370" s="5"/>
      <c r="AM370" s="5"/>
      <c r="AN370" s="5"/>
      <c r="AO370" s="5"/>
      <c r="AP370" s="5"/>
      <c r="AQ370" s="5"/>
      <c r="AR370" s="5"/>
      <c r="AS370" s="5"/>
      <c r="AT370" s="5"/>
      <c r="AU370" s="5"/>
      <c r="AV370" s="5"/>
      <c r="AW370" s="5"/>
      <c r="AX370" s="5"/>
      <c r="AY370" s="5"/>
      <c r="AZ370" s="5"/>
      <c r="BA370" s="5"/>
      <c r="BB370" s="5"/>
      <c r="BC370" s="5"/>
      <c r="BD370" s="5"/>
      <c r="BE370" s="5"/>
      <c r="BF370" s="5"/>
    </row>
    <row r="371" spans="1:58" x14ac:dyDescent="0.25">
      <c r="A371" s="5" t="str">
        <f t="shared" si="14"/>
        <v>Impaired financial assets to total assets201212</v>
      </c>
      <c r="B371" s="116">
        <v>201212</v>
      </c>
      <c r="C371" s="116">
        <v>18</v>
      </c>
      <c r="D371" s="116" t="s">
        <v>21</v>
      </c>
      <c r="E371" s="116">
        <v>3.2735093000000001E-3</v>
      </c>
      <c r="F371" s="116">
        <v>1.1082761199999999E-2</v>
      </c>
      <c r="G371" s="116">
        <v>2.3781215500000001E-2</v>
      </c>
      <c r="H371" s="116">
        <v>4.7169378999999997E-2</v>
      </c>
      <c r="I371" s="116">
        <v>1.98385513E-2</v>
      </c>
      <c r="J371" s="116">
        <v>6.9793269399999996E-2</v>
      </c>
      <c r="K371" s="116">
        <v>0.15991417150000001</v>
      </c>
      <c r="L371" s="117">
        <v>555758703955</v>
      </c>
      <c r="M371" s="117">
        <v>28014077000000</v>
      </c>
      <c r="N371" s="116">
        <v>1.4136278699999999E-2</v>
      </c>
      <c r="O371" s="116">
        <v>3.4459163199999997E-2</v>
      </c>
      <c r="P371" s="116">
        <v>53</v>
      </c>
      <c r="Q371" s="5"/>
      <c r="R371" s="5"/>
      <c r="S371" s="6"/>
      <c r="T371" s="6"/>
      <c r="U371" s="5"/>
      <c r="V371" s="5" t="str">
        <f t="shared" si="15"/>
        <v>Off-balance sheet items to total assets13</v>
      </c>
      <c r="W371" s="120">
        <v>201412</v>
      </c>
      <c r="X371" s="120">
        <v>46</v>
      </c>
      <c r="Y371" s="120" t="s">
        <v>39</v>
      </c>
      <c r="Z371" s="121">
        <v>9</v>
      </c>
      <c r="AA371" s="120">
        <v>0.14265082879999999</v>
      </c>
      <c r="AB371" s="120">
        <v>13</v>
      </c>
      <c r="AC371" s="5"/>
      <c r="AD371" s="6"/>
      <c r="AE371" s="5"/>
      <c r="AF371" s="5"/>
      <c r="AG371" s="5"/>
      <c r="AH371" s="5"/>
      <c r="AI371" s="5"/>
      <c r="AJ371" s="5"/>
      <c r="AK371" s="5"/>
      <c r="AL371" s="5"/>
      <c r="AM371" s="5"/>
      <c r="AN371" s="5"/>
      <c r="AO371" s="5"/>
      <c r="AP371" s="5"/>
      <c r="AQ371" s="5"/>
      <c r="AR371" s="5"/>
      <c r="AS371" s="5"/>
      <c r="AT371" s="5"/>
      <c r="AU371" s="5"/>
      <c r="AV371" s="5"/>
      <c r="AW371" s="5"/>
      <c r="AX371" s="5"/>
      <c r="AY371" s="5"/>
      <c r="AZ371" s="5"/>
      <c r="BA371" s="5"/>
      <c r="BB371" s="5"/>
      <c r="BC371" s="5"/>
      <c r="BD371" s="5"/>
      <c r="BE371" s="5"/>
      <c r="BF371" s="5"/>
    </row>
    <row r="372" spans="1:58" x14ac:dyDescent="0.25">
      <c r="A372" s="5" t="str">
        <f t="shared" si="14"/>
        <v>Impaired financial assets to total assets201303</v>
      </c>
      <c r="B372" s="116">
        <v>201303</v>
      </c>
      <c r="C372" s="116">
        <v>18</v>
      </c>
      <c r="D372" s="116" t="s">
        <v>21</v>
      </c>
      <c r="E372" s="116">
        <v>3.0456924000000002E-3</v>
      </c>
      <c r="F372" s="116">
        <v>1.1996868399999999E-2</v>
      </c>
      <c r="G372" s="116">
        <v>2.37851216E-2</v>
      </c>
      <c r="H372" s="116">
        <v>4.7660764799999998E-2</v>
      </c>
      <c r="I372" s="116">
        <v>1.9822395999999999E-2</v>
      </c>
      <c r="J372" s="116">
        <v>8.1827226099999997E-2</v>
      </c>
      <c r="K372" s="116">
        <v>0.1647390393</v>
      </c>
      <c r="L372" s="117">
        <v>556761215978</v>
      </c>
      <c r="M372" s="117">
        <v>28087483000000</v>
      </c>
      <c r="N372" s="116">
        <v>1.38794839E-2</v>
      </c>
      <c r="O372" s="116">
        <v>3.30075622E-2</v>
      </c>
      <c r="P372" s="116">
        <v>52</v>
      </c>
      <c r="Q372" s="5"/>
      <c r="R372" s="5"/>
      <c r="S372" s="6"/>
      <c r="T372" s="6"/>
      <c r="U372" s="5"/>
      <c r="V372" s="5" t="str">
        <f t="shared" si="15"/>
        <v>Off-balance sheet items to total assets14</v>
      </c>
      <c r="W372" s="120">
        <v>201412</v>
      </c>
      <c r="X372" s="120">
        <v>46</v>
      </c>
      <c r="Y372" s="120" t="s">
        <v>39</v>
      </c>
      <c r="Z372" s="121" t="s">
        <v>17</v>
      </c>
      <c r="AA372" s="120">
        <v>0.14100707500000001</v>
      </c>
      <c r="AB372" s="120">
        <v>14</v>
      </c>
      <c r="AC372" s="5"/>
      <c r="AD372" s="6"/>
      <c r="AE372" s="5"/>
      <c r="AF372" s="5"/>
      <c r="AG372" s="5"/>
      <c r="AH372" s="5"/>
      <c r="AI372" s="5"/>
      <c r="AJ372" s="5"/>
      <c r="AK372" s="5"/>
      <c r="AL372" s="5"/>
      <c r="AM372" s="5"/>
      <c r="AN372" s="5"/>
      <c r="AO372" s="5"/>
      <c r="AP372" s="5"/>
      <c r="AQ372" s="5"/>
      <c r="AR372" s="5"/>
      <c r="AS372" s="5"/>
      <c r="AT372" s="5"/>
      <c r="AU372" s="5"/>
      <c r="AV372" s="5"/>
      <c r="AW372" s="5"/>
      <c r="AX372" s="5"/>
      <c r="AY372" s="5"/>
      <c r="AZ372" s="5"/>
      <c r="BA372" s="5"/>
      <c r="BB372" s="5"/>
      <c r="BC372" s="5"/>
      <c r="BD372" s="5"/>
      <c r="BE372" s="5"/>
      <c r="BF372" s="5"/>
    </row>
    <row r="373" spans="1:58" x14ac:dyDescent="0.25">
      <c r="A373" s="5" t="str">
        <f t="shared" si="14"/>
        <v>Impaired financial assets to total assets201306</v>
      </c>
      <c r="B373" s="116">
        <v>201306</v>
      </c>
      <c r="C373" s="116">
        <v>18</v>
      </c>
      <c r="D373" s="116" t="s">
        <v>21</v>
      </c>
      <c r="E373" s="116">
        <v>3.1336508999999999E-3</v>
      </c>
      <c r="F373" s="116">
        <v>1.1990969000000001E-2</v>
      </c>
      <c r="G373" s="116">
        <v>2.4201817699999999E-2</v>
      </c>
      <c r="H373" s="116">
        <v>5.07757878E-2</v>
      </c>
      <c r="I373" s="116">
        <v>2.12028054E-2</v>
      </c>
      <c r="J373" s="116">
        <v>8.3620805600000001E-2</v>
      </c>
      <c r="K373" s="116">
        <v>0.17942839760000001</v>
      </c>
      <c r="L373" s="117">
        <v>566088953345</v>
      </c>
      <c r="M373" s="117">
        <v>26698776000000</v>
      </c>
      <c r="N373" s="116">
        <v>1.37642978E-2</v>
      </c>
      <c r="O373" s="116">
        <v>3.2933827800000003E-2</v>
      </c>
      <c r="P373" s="116">
        <v>52</v>
      </c>
      <c r="Q373" s="5"/>
      <c r="R373" s="5"/>
      <c r="S373" s="6"/>
      <c r="T373" s="6"/>
      <c r="U373" s="5"/>
      <c r="V373" s="5" t="str">
        <f t="shared" si="15"/>
        <v>Off-balance sheet items to total assets15</v>
      </c>
      <c r="W373" s="120">
        <v>201412</v>
      </c>
      <c r="X373" s="120">
        <v>46</v>
      </c>
      <c r="Y373" s="120" t="s">
        <v>39</v>
      </c>
      <c r="Z373" s="121" t="s">
        <v>25</v>
      </c>
      <c r="AA373" s="120">
        <v>0.14069773229999999</v>
      </c>
      <c r="AB373" s="120">
        <v>15</v>
      </c>
      <c r="AC373" s="5"/>
      <c r="AD373" s="6"/>
      <c r="AE373" s="5"/>
      <c r="AF373" s="5"/>
      <c r="AG373" s="5"/>
      <c r="AH373" s="5"/>
      <c r="AI373" s="5"/>
      <c r="AJ373" s="5"/>
      <c r="AK373" s="5"/>
      <c r="AL373" s="5"/>
      <c r="AM373" s="5"/>
      <c r="AN373" s="5"/>
      <c r="AO373" s="5"/>
      <c r="AP373" s="5"/>
      <c r="AQ373" s="5"/>
      <c r="AR373" s="5"/>
      <c r="AS373" s="5"/>
      <c r="AT373" s="5"/>
      <c r="AU373" s="5"/>
      <c r="AV373" s="5"/>
      <c r="AW373" s="5"/>
      <c r="AX373" s="5"/>
      <c r="AY373" s="5"/>
      <c r="AZ373" s="5"/>
      <c r="BA373" s="5"/>
      <c r="BB373" s="5"/>
      <c r="BC373" s="5"/>
      <c r="BD373" s="5"/>
      <c r="BE373" s="5"/>
      <c r="BF373" s="5"/>
    </row>
    <row r="374" spans="1:58" x14ac:dyDescent="0.25">
      <c r="A374" s="5" t="str">
        <f t="shared" si="14"/>
        <v>Impaired financial assets to total assets201309</v>
      </c>
      <c r="B374" s="116">
        <v>201309</v>
      </c>
      <c r="C374" s="116">
        <v>18</v>
      </c>
      <c r="D374" s="116" t="s">
        <v>21</v>
      </c>
      <c r="E374" s="116">
        <v>3.0513695000000001E-3</v>
      </c>
      <c r="F374" s="116">
        <v>9.7399566999999999E-3</v>
      </c>
      <c r="G374" s="116">
        <v>2.51482793E-2</v>
      </c>
      <c r="H374" s="116">
        <v>4.8492639800000001E-2</v>
      </c>
      <c r="I374" s="116">
        <v>1.9992678100000001E-2</v>
      </c>
      <c r="J374" s="116">
        <v>6.7853743300000005E-2</v>
      </c>
      <c r="K374" s="116">
        <v>0.17758850039999999</v>
      </c>
      <c r="L374" s="117">
        <v>529057965910</v>
      </c>
      <c r="M374" s="117">
        <v>26462586000000</v>
      </c>
      <c r="N374" s="116">
        <v>1.3967167500000001E-2</v>
      </c>
      <c r="O374" s="116">
        <v>3.20957329E-2</v>
      </c>
      <c r="P374" s="116">
        <v>52</v>
      </c>
      <c r="Q374" s="5"/>
      <c r="R374" s="5"/>
      <c r="S374" s="6"/>
      <c r="T374" s="6"/>
      <c r="U374" s="5"/>
      <c r="V374" s="5" t="str">
        <f t="shared" ref="V374:V379" si="16">CONCATENATE(Y374,AB374)</f>
        <v>Off-balance sheet items to total assets16</v>
      </c>
      <c r="W374" s="120">
        <v>201412</v>
      </c>
      <c r="X374" s="120">
        <v>46</v>
      </c>
      <c r="Y374" s="120" t="s">
        <v>39</v>
      </c>
      <c r="Z374" s="121">
        <v>1</v>
      </c>
      <c r="AA374" s="120">
        <v>0.1265001851</v>
      </c>
      <c r="AB374" s="120">
        <v>16</v>
      </c>
      <c r="AC374" s="5"/>
      <c r="AD374" s="6"/>
      <c r="AE374" s="5"/>
      <c r="AF374" s="5"/>
      <c r="AG374" s="5"/>
      <c r="AH374" s="5"/>
      <c r="AI374" s="5"/>
      <c r="AJ374" s="5"/>
      <c r="AK374" s="5"/>
      <c r="AL374" s="5"/>
      <c r="AM374" s="5"/>
      <c r="AN374" s="5"/>
      <c r="AO374" s="5"/>
      <c r="AP374" s="5"/>
      <c r="AQ374" s="5"/>
      <c r="AR374" s="5"/>
      <c r="AS374" s="5"/>
      <c r="AT374" s="5"/>
      <c r="AU374" s="5"/>
      <c r="AV374" s="5"/>
      <c r="AW374" s="5"/>
      <c r="AX374" s="5"/>
      <c r="AY374" s="5"/>
      <c r="AZ374" s="5"/>
      <c r="BA374" s="5"/>
      <c r="BB374" s="5"/>
      <c r="BC374" s="5"/>
      <c r="BD374" s="5"/>
      <c r="BE374" s="5"/>
      <c r="BF374" s="5"/>
    </row>
    <row r="375" spans="1:58" x14ac:dyDescent="0.25">
      <c r="A375" s="5" t="str">
        <f t="shared" si="14"/>
        <v>Impaired financial assets to total assets201312</v>
      </c>
      <c r="B375" s="116">
        <v>201312</v>
      </c>
      <c r="C375" s="116">
        <v>18</v>
      </c>
      <c r="D375" s="116" t="s">
        <v>21</v>
      </c>
      <c r="E375" s="116">
        <v>2.8780103E-3</v>
      </c>
      <c r="F375" s="116">
        <v>1.0297815300000001E-2</v>
      </c>
      <c r="G375" s="116">
        <v>2.39518482E-2</v>
      </c>
      <c r="H375" s="116">
        <v>4.8264225700000003E-2</v>
      </c>
      <c r="I375" s="116">
        <v>2.0349283700000002E-2</v>
      </c>
      <c r="J375" s="116">
        <v>6.7130990400000007E-2</v>
      </c>
      <c r="K375" s="116">
        <v>0.1650585919</v>
      </c>
      <c r="L375" s="117">
        <v>513315587585</v>
      </c>
      <c r="M375" s="117">
        <v>25225241000000</v>
      </c>
      <c r="N375" s="116">
        <v>1.4150238900000001E-2</v>
      </c>
      <c r="O375" s="116">
        <v>3.3775555300000003E-2</v>
      </c>
      <c r="P375" s="116">
        <v>52</v>
      </c>
      <c r="Q375" s="5"/>
      <c r="R375" s="5"/>
      <c r="S375" s="6"/>
      <c r="T375" s="6"/>
      <c r="U375" s="5"/>
      <c r="V375" s="5" t="str">
        <f t="shared" si="16"/>
        <v>Off-balance sheet items to total assets17</v>
      </c>
      <c r="W375" s="120">
        <v>201412</v>
      </c>
      <c r="X375" s="120">
        <v>46</v>
      </c>
      <c r="Y375" s="120" t="s">
        <v>39</v>
      </c>
      <c r="Z375" s="121">
        <v>3</v>
      </c>
      <c r="AA375" s="120">
        <v>0.12406146279999999</v>
      </c>
      <c r="AB375" s="120">
        <v>17</v>
      </c>
      <c r="AC375" s="5"/>
      <c r="AD375" s="6"/>
      <c r="AE375" s="5"/>
      <c r="AF375" s="5"/>
      <c r="AG375" s="5"/>
      <c r="AH375" s="5"/>
      <c r="AI375" s="5"/>
      <c r="AJ375" s="5"/>
      <c r="AK375" s="5"/>
      <c r="AL375" s="5"/>
      <c r="AM375" s="5"/>
      <c r="AN375" s="5"/>
      <c r="AO375" s="5"/>
      <c r="AP375" s="5"/>
      <c r="AQ375" s="5"/>
      <c r="AR375" s="5"/>
      <c r="AS375" s="5"/>
      <c r="AT375" s="5"/>
      <c r="AU375" s="5"/>
      <c r="AV375" s="5"/>
      <c r="AW375" s="5"/>
      <c r="AX375" s="5"/>
      <c r="AY375" s="5"/>
      <c r="AZ375" s="5"/>
      <c r="BA375" s="5"/>
      <c r="BB375" s="5"/>
      <c r="BC375" s="5"/>
      <c r="BD375" s="5"/>
      <c r="BE375" s="5"/>
      <c r="BF375" s="5"/>
    </row>
    <row r="376" spans="1:58" x14ac:dyDescent="0.25">
      <c r="A376" s="5" t="str">
        <f t="shared" si="14"/>
        <v>Impaired financial assets to total assets201403</v>
      </c>
      <c r="B376" s="116">
        <v>201403</v>
      </c>
      <c r="C376" s="116">
        <v>18</v>
      </c>
      <c r="D376" s="116" t="s">
        <v>21</v>
      </c>
      <c r="E376" s="116">
        <v>3.2591297000000002E-3</v>
      </c>
      <c r="F376" s="116">
        <v>8.9411556999999999E-3</v>
      </c>
      <c r="G376" s="116">
        <v>2.2986677399999999E-2</v>
      </c>
      <c r="H376" s="116">
        <v>4.8699152699999998E-2</v>
      </c>
      <c r="I376" s="116">
        <v>1.98153106E-2</v>
      </c>
      <c r="J376" s="116">
        <v>6.7143686899999999E-2</v>
      </c>
      <c r="K376" s="116">
        <v>0.1774841361</v>
      </c>
      <c r="L376" s="117">
        <v>510375722872</v>
      </c>
      <c r="M376" s="117">
        <v>25756635000000</v>
      </c>
      <c r="N376" s="116">
        <v>1.2913045499999999E-2</v>
      </c>
      <c r="O376" s="116">
        <v>3.2007887999999998E-2</v>
      </c>
      <c r="P376" s="116">
        <v>52</v>
      </c>
      <c r="Q376" s="5"/>
      <c r="R376" s="5"/>
      <c r="S376" s="6"/>
      <c r="T376" s="6"/>
      <c r="U376" s="5"/>
      <c r="V376" s="5" t="str">
        <f t="shared" si="16"/>
        <v>Off-balance sheet items to total assets18</v>
      </c>
      <c r="W376" s="120">
        <v>201412</v>
      </c>
      <c r="X376" s="120">
        <v>46</v>
      </c>
      <c r="Y376" s="120" t="s">
        <v>39</v>
      </c>
      <c r="Z376" s="121">
        <v>13</v>
      </c>
      <c r="AA376" s="120">
        <v>0.12122896969999999</v>
      </c>
      <c r="AB376" s="120">
        <v>18</v>
      </c>
      <c r="AC376" s="5"/>
      <c r="AD376" s="6"/>
      <c r="AE376" s="5"/>
      <c r="AF376" s="5"/>
      <c r="AG376" s="5"/>
      <c r="AH376" s="5"/>
      <c r="AI376" s="5"/>
      <c r="AJ376" s="5"/>
      <c r="AK376" s="5"/>
      <c r="AL376" s="5"/>
      <c r="AM376" s="5"/>
      <c r="AN376" s="5"/>
      <c r="AO376" s="5"/>
      <c r="AP376" s="5"/>
      <c r="AQ376" s="5"/>
      <c r="AR376" s="5"/>
      <c r="AS376" s="5"/>
      <c r="AT376" s="5"/>
      <c r="AU376" s="5"/>
      <c r="AV376" s="5"/>
      <c r="AW376" s="5"/>
      <c r="AX376" s="5"/>
      <c r="AY376" s="5"/>
      <c r="AZ376" s="5"/>
      <c r="BA376" s="5"/>
      <c r="BB376" s="5"/>
      <c r="BC376" s="5"/>
      <c r="BD376" s="5"/>
      <c r="BE376" s="5"/>
      <c r="BF376" s="5"/>
    </row>
    <row r="377" spans="1:58" x14ac:dyDescent="0.25">
      <c r="A377" s="5" t="str">
        <f t="shared" si="14"/>
        <v>Impaired financial assets to total assets201406</v>
      </c>
      <c r="B377" s="116">
        <v>201406</v>
      </c>
      <c r="C377" s="116">
        <v>18</v>
      </c>
      <c r="D377" s="116" t="s">
        <v>21</v>
      </c>
      <c r="E377" s="116">
        <v>3.5641103000000002E-3</v>
      </c>
      <c r="F377" s="116">
        <v>9.9670865999999993E-3</v>
      </c>
      <c r="G377" s="116">
        <v>2.25099185E-2</v>
      </c>
      <c r="H377" s="116">
        <v>4.9738374299999999E-2</v>
      </c>
      <c r="I377" s="116">
        <v>2.0026456000000002E-2</v>
      </c>
      <c r="J377" s="116">
        <v>6.7176322400000002E-2</v>
      </c>
      <c r="K377" s="116">
        <v>0.17706145440000001</v>
      </c>
      <c r="L377" s="117">
        <v>518695546023</v>
      </c>
      <c r="M377" s="117">
        <v>25900516000000</v>
      </c>
      <c r="N377" s="116">
        <v>1.2764725500000001E-2</v>
      </c>
      <c r="O377" s="116">
        <v>2.9298300999999999E-2</v>
      </c>
      <c r="P377" s="116">
        <v>52</v>
      </c>
      <c r="Q377" s="5"/>
      <c r="R377" s="5"/>
      <c r="S377" s="6"/>
      <c r="T377" s="6"/>
      <c r="U377" s="5"/>
      <c r="V377" s="5" t="str">
        <f t="shared" si="16"/>
        <v>Off-balance sheet items to total assets19</v>
      </c>
      <c r="W377" s="120">
        <v>201412</v>
      </c>
      <c r="X377" s="120">
        <v>46</v>
      </c>
      <c r="Y377" s="120" t="s">
        <v>39</v>
      </c>
      <c r="Z377" s="121">
        <v>12</v>
      </c>
      <c r="AA377" s="120">
        <v>0.11305387309999999</v>
      </c>
      <c r="AB377" s="120">
        <v>19</v>
      </c>
      <c r="AC377" s="5"/>
      <c r="AD377" s="6"/>
      <c r="AE377" s="5"/>
      <c r="AF377" s="5"/>
      <c r="AG377" s="5"/>
      <c r="AH377" s="5"/>
      <c r="AI377" s="5"/>
      <c r="AJ377" s="5"/>
      <c r="AK377" s="5"/>
      <c r="AL377" s="5"/>
      <c r="AM377" s="5"/>
      <c r="AN377" s="5"/>
      <c r="AO377" s="5"/>
      <c r="AP377" s="5"/>
      <c r="AQ377" s="5"/>
      <c r="AR377" s="5"/>
      <c r="AS377" s="5"/>
      <c r="AT377" s="5"/>
      <c r="AU377" s="5"/>
      <c r="AV377" s="5"/>
      <c r="AW377" s="5"/>
      <c r="AX377" s="5"/>
      <c r="AY377" s="5"/>
      <c r="AZ377" s="5"/>
      <c r="BA377" s="5"/>
      <c r="BB377" s="5"/>
      <c r="BC377" s="5"/>
      <c r="BD377" s="5"/>
      <c r="BE377" s="5"/>
      <c r="BF377" s="5"/>
    </row>
    <row r="378" spans="1:58" x14ac:dyDescent="0.25">
      <c r="A378" s="5" t="str">
        <f t="shared" si="14"/>
        <v>Impaired financial assets to total assets201409</v>
      </c>
      <c r="B378" s="116">
        <v>201409</v>
      </c>
      <c r="C378" s="116">
        <v>18</v>
      </c>
      <c r="D378" s="116" t="s">
        <v>21</v>
      </c>
      <c r="E378" s="116">
        <v>2.0623396E-3</v>
      </c>
      <c r="F378" s="116">
        <v>9.7288353000000004E-3</v>
      </c>
      <c r="G378" s="116">
        <v>1.71815973E-2</v>
      </c>
      <c r="H378" s="116">
        <v>5.0749871299999999E-2</v>
      </c>
      <c r="I378" s="116">
        <v>2.02750623E-2</v>
      </c>
      <c r="J378" s="116">
        <v>6.8858616900000003E-2</v>
      </c>
      <c r="K378" s="116">
        <v>0.17219754239999999</v>
      </c>
      <c r="L378" s="117">
        <v>543800502802</v>
      </c>
      <c r="M378" s="117">
        <v>26821151000000</v>
      </c>
      <c r="N378" s="116">
        <v>1.18801711E-2</v>
      </c>
      <c r="O378" s="116">
        <v>2.5947162499999999E-2</v>
      </c>
      <c r="P378" s="116">
        <v>55</v>
      </c>
      <c r="Q378" s="5"/>
      <c r="R378" s="5"/>
      <c r="S378" s="6"/>
      <c r="T378" s="6"/>
      <c r="U378" s="5"/>
      <c r="V378" s="5" t="str">
        <f t="shared" si="16"/>
        <v>Off-balance sheet items to total assets20</v>
      </c>
      <c r="W378" s="120">
        <v>201412</v>
      </c>
      <c r="X378" s="120">
        <v>46</v>
      </c>
      <c r="Y378" s="120" t="s">
        <v>39</v>
      </c>
      <c r="Z378" s="121" t="s">
        <v>32</v>
      </c>
      <c r="AA378" s="120">
        <v>6.1136120799999999E-2</v>
      </c>
      <c r="AB378" s="120">
        <v>20</v>
      </c>
      <c r="AC378" s="5"/>
      <c r="AD378" s="6"/>
      <c r="AE378" s="5"/>
      <c r="AF378" s="5"/>
      <c r="AG378" s="5"/>
      <c r="AH378" s="5"/>
      <c r="AI378" s="5"/>
      <c r="AJ378" s="5"/>
      <c r="AK378" s="5"/>
      <c r="AL378" s="5"/>
      <c r="AM378" s="5"/>
      <c r="AN378" s="5"/>
      <c r="AO378" s="5"/>
      <c r="AP378" s="5"/>
      <c r="AQ378" s="5"/>
      <c r="AR378" s="5"/>
      <c r="AS378" s="5"/>
      <c r="AT378" s="5"/>
      <c r="AU378" s="5"/>
      <c r="AV378" s="5"/>
      <c r="AW378" s="5"/>
      <c r="AX378" s="5"/>
      <c r="AY378" s="5"/>
      <c r="AZ378" s="5"/>
      <c r="BA378" s="5"/>
      <c r="BB378" s="5"/>
      <c r="BC378" s="5"/>
      <c r="BD378" s="5"/>
      <c r="BE378" s="5"/>
      <c r="BF378" s="5"/>
    </row>
    <row r="379" spans="1:58" x14ac:dyDescent="0.25">
      <c r="A379" s="5" t="str">
        <f t="shared" si="14"/>
        <v>Impaired financial assets to total assets201412</v>
      </c>
      <c r="B379" s="116">
        <v>201412</v>
      </c>
      <c r="C379" s="116">
        <v>18</v>
      </c>
      <c r="D379" s="116" t="s">
        <v>21</v>
      </c>
      <c r="E379" s="116">
        <v>2.0875405999999999E-3</v>
      </c>
      <c r="F379" s="116">
        <v>9.0194766999999992E-3</v>
      </c>
      <c r="G379" s="116">
        <v>1.51537276E-2</v>
      </c>
      <c r="H379" s="116">
        <v>4.5843864800000002E-2</v>
      </c>
      <c r="I379" s="116">
        <v>1.9618090899999999E-2</v>
      </c>
      <c r="J379" s="116">
        <v>6.8821612000000004E-2</v>
      </c>
      <c r="K379" s="116">
        <v>0.1617004557</v>
      </c>
      <c r="L379" s="117">
        <v>524222147313</v>
      </c>
      <c r="M379" s="117">
        <v>26721364000000</v>
      </c>
      <c r="N379" s="116">
        <v>1.17278235E-2</v>
      </c>
      <c r="O379" s="116">
        <v>2.8212610900000001E-2</v>
      </c>
      <c r="P379" s="116">
        <v>55</v>
      </c>
      <c r="Q379" s="5"/>
      <c r="R379" s="5"/>
      <c r="S379" s="6"/>
      <c r="T379" s="6"/>
      <c r="U379" s="5"/>
      <c r="V379" s="5" t="str">
        <f t="shared" si="16"/>
        <v>Off-balance sheet items to total assets99</v>
      </c>
      <c r="W379" s="120">
        <v>201412</v>
      </c>
      <c r="X379" s="120">
        <v>46</v>
      </c>
      <c r="Y379" s="120" t="s">
        <v>39</v>
      </c>
      <c r="Z379" s="121" t="s">
        <v>40</v>
      </c>
      <c r="AA379" s="120">
        <v>0.1630343548</v>
      </c>
      <c r="AB379" s="120">
        <v>99</v>
      </c>
      <c r="AC379" s="5"/>
      <c r="AD379" s="6"/>
      <c r="AE379" s="5"/>
      <c r="AF379" s="5"/>
      <c r="AG379" s="5"/>
      <c r="AH379" s="5"/>
      <c r="AI379" s="5"/>
      <c r="AJ379" s="5"/>
      <c r="AK379" s="5"/>
      <c r="AL379" s="5"/>
      <c r="AM379" s="5"/>
      <c r="AN379" s="5"/>
      <c r="AO379" s="5"/>
      <c r="AP379" s="5"/>
      <c r="AQ379" s="5"/>
      <c r="AR379" s="5"/>
      <c r="AS379" s="5"/>
      <c r="AT379" s="5"/>
      <c r="AU379" s="5"/>
      <c r="AV379" s="5"/>
      <c r="AW379" s="5"/>
      <c r="AX379" s="5"/>
      <c r="AY379" s="5"/>
      <c r="AZ379" s="5"/>
      <c r="BA379" s="5"/>
      <c r="BB379" s="5"/>
      <c r="BC379" s="5"/>
      <c r="BD379" s="5"/>
      <c r="BE379" s="5"/>
      <c r="BF379" s="5"/>
    </row>
    <row r="380" spans="1:58" x14ac:dyDescent="0.25">
      <c r="A380" s="5" t="str">
        <f t="shared" si="14"/>
        <v>Impaired debt instruments to total debt instruments200912</v>
      </c>
      <c r="B380" s="116">
        <v>200912</v>
      </c>
      <c r="C380" s="116">
        <v>19</v>
      </c>
      <c r="D380" s="116" t="s">
        <v>96</v>
      </c>
      <c r="E380" s="116">
        <v>4.4455820000000002E-4</v>
      </c>
      <c r="F380" s="116">
        <v>1.7847416E-3</v>
      </c>
      <c r="G380" s="116">
        <v>8.1597587999999999E-3</v>
      </c>
      <c r="H380" s="116">
        <v>1.3676577400000001E-2</v>
      </c>
      <c r="I380" s="116">
        <v>1.0486274800000001E-2</v>
      </c>
      <c r="J380" s="116">
        <v>1.7827883900000001E-2</v>
      </c>
      <c r="K380" s="116">
        <v>5.75342363E-2</v>
      </c>
      <c r="L380" s="117">
        <v>25847431295</v>
      </c>
      <c r="M380" s="117">
        <v>2464882100000</v>
      </c>
      <c r="N380" s="116">
        <v>1.16819922E-2</v>
      </c>
      <c r="O380" s="116">
        <v>5.0243355999999998E-3</v>
      </c>
      <c r="P380" s="116">
        <v>31</v>
      </c>
      <c r="Q380" s="5"/>
      <c r="R380" s="5"/>
      <c r="S380" s="6"/>
      <c r="T380" s="6"/>
      <c r="U380" s="5"/>
      <c r="V380" s="5"/>
      <c r="W380" s="6"/>
      <c r="X380" s="5"/>
      <c r="Y380" s="5"/>
      <c r="Z380" s="5"/>
      <c r="AA380" s="5"/>
      <c r="AB380" s="5"/>
      <c r="AC380" s="5"/>
      <c r="AD380" s="5"/>
      <c r="AE380" s="5"/>
      <c r="AF380" s="5"/>
      <c r="AG380" s="5"/>
      <c r="AH380" s="5"/>
      <c r="AI380" s="5"/>
      <c r="AJ380" s="5"/>
      <c r="AK380" s="5"/>
      <c r="AL380" s="5"/>
      <c r="AM380" s="5"/>
      <c r="AN380" s="5"/>
      <c r="AO380" s="5"/>
      <c r="AP380" s="5"/>
      <c r="AQ380" s="5"/>
      <c r="AR380" s="5"/>
      <c r="AS380" s="5"/>
      <c r="AT380" s="5"/>
      <c r="AU380" s="5"/>
      <c r="AV380" s="5"/>
      <c r="AW380" s="5"/>
      <c r="AX380" s="5"/>
      <c r="AY380" s="5"/>
    </row>
    <row r="381" spans="1:58" x14ac:dyDescent="0.25">
      <c r="A381" s="5" t="str">
        <f t="shared" si="14"/>
        <v>Impaired debt instruments to total debt instruments201003</v>
      </c>
      <c r="B381" s="116">
        <v>201003</v>
      </c>
      <c r="C381" s="116">
        <v>19</v>
      </c>
      <c r="D381" s="116" t="s">
        <v>96</v>
      </c>
      <c r="E381" s="116">
        <v>2.496132E-4</v>
      </c>
      <c r="F381" s="116">
        <v>2.1046299000000001E-3</v>
      </c>
      <c r="G381" s="116">
        <v>7.0154079000000003E-3</v>
      </c>
      <c r="H381" s="116">
        <v>1.15498661E-2</v>
      </c>
      <c r="I381" s="116">
        <v>9.0746600999999996E-3</v>
      </c>
      <c r="J381" s="116">
        <v>1.77399289E-2</v>
      </c>
      <c r="K381" s="116">
        <v>3.6766674100000001E-2</v>
      </c>
      <c r="L381" s="117">
        <v>22798966237</v>
      </c>
      <c r="M381" s="117">
        <v>2512376900000</v>
      </c>
      <c r="N381" s="116">
        <v>1.04450355E-2</v>
      </c>
      <c r="O381" s="116">
        <v>3.5311730999999999E-3</v>
      </c>
      <c r="P381" s="116">
        <v>32</v>
      </c>
      <c r="Q381" s="5"/>
      <c r="R381" s="5"/>
      <c r="S381" s="6"/>
      <c r="T381" s="6"/>
      <c r="U381" s="5"/>
      <c r="V381" s="5"/>
      <c r="W381" s="6"/>
      <c r="X381" s="5"/>
      <c r="Y381" s="5"/>
      <c r="Z381" s="5"/>
      <c r="AA381" s="5"/>
      <c r="AB381" s="5"/>
      <c r="AC381" s="5"/>
      <c r="AD381" s="5"/>
      <c r="AE381" s="5"/>
      <c r="AF381" s="5"/>
      <c r="AG381" s="5"/>
      <c r="AH381" s="5"/>
      <c r="AI381" s="5"/>
      <c r="AJ381" s="5"/>
      <c r="AK381" s="5"/>
      <c r="AL381" s="5"/>
      <c r="AM381" s="5"/>
      <c r="AN381" s="5"/>
      <c r="AO381" s="5"/>
      <c r="AP381" s="5"/>
      <c r="AQ381" s="5"/>
      <c r="AR381" s="5"/>
      <c r="AS381" s="5"/>
      <c r="AT381" s="5"/>
      <c r="AU381" s="5"/>
      <c r="AV381" s="5"/>
      <c r="AW381" s="5"/>
      <c r="AX381" s="5"/>
      <c r="AY381" s="5"/>
    </row>
    <row r="382" spans="1:58" x14ac:dyDescent="0.25">
      <c r="A382" s="5" t="str">
        <f t="shared" si="14"/>
        <v>Impaired debt instruments to total debt instruments201006</v>
      </c>
      <c r="B382" s="116">
        <v>201006</v>
      </c>
      <c r="C382" s="116">
        <v>19</v>
      </c>
      <c r="D382" s="116" t="s">
        <v>96</v>
      </c>
      <c r="E382" s="116">
        <v>2.1947500000000001E-4</v>
      </c>
      <c r="F382" s="116">
        <v>2.4970544E-3</v>
      </c>
      <c r="G382" s="116">
        <v>6.8754899000000001E-3</v>
      </c>
      <c r="H382" s="116">
        <v>1.12629524E-2</v>
      </c>
      <c r="I382" s="116">
        <v>9.5731678000000008E-3</v>
      </c>
      <c r="J382" s="116">
        <v>1.7468000000000001E-2</v>
      </c>
      <c r="K382" s="116">
        <v>3.7530797099999999E-2</v>
      </c>
      <c r="L382" s="117">
        <v>24467037222</v>
      </c>
      <c r="M382" s="117">
        <v>2555793200000</v>
      </c>
      <c r="N382" s="116">
        <v>9.7727708000000003E-3</v>
      </c>
      <c r="O382" s="116">
        <v>3.6799582000000002E-3</v>
      </c>
      <c r="P382" s="116">
        <v>32</v>
      </c>
      <c r="Q382" s="5"/>
      <c r="R382" s="5"/>
      <c r="S382" s="6"/>
      <c r="T382" s="6"/>
      <c r="U382" s="5"/>
      <c r="V382" s="5"/>
      <c r="W382" s="6"/>
      <c r="X382" s="5"/>
      <c r="Y382" s="5"/>
      <c r="Z382" s="5"/>
      <c r="AA382" s="5"/>
      <c r="AB382" s="5"/>
      <c r="AC382" s="5"/>
      <c r="AD382" s="5"/>
      <c r="AE382" s="5"/>
      <c r="AF382" s="5"/>
      <c r="AG382" s="5"/>
      <c r="AH382" s="5"/>
      <c r="AI382" s="5"/>
      <c r="AJ382" s="5"/>
      <c r="AK382" s="5"/>
      <c r="AL382" s="5"/>
      <c r="AM382" s="5"/>
      <c r="AN382" s="5"/>
      <c r="AO382" s="5"/>
      <c r="AP382" s="5"/>
      <c r="AQ382" s="5"/>
      <c r="AR382" s="5"/>
      <c r="AS382" s="5"/>
      <c r="AT382" s="5"/>
      <c r="AU382" s="5"/>
      <c r="AV382" s="5"/>
      <c r="AW382" s="5"/>
      <c r="AX382" s="5"/>
      <c r="AY382" s="5"/>
    </row>
    <row r="383" spans="1:58" x14ac:dyDescent="0.25">
      <c r="A383" s="5" t="str">
        <f t="shared" si="14"/>
        <v>Impaired debt instruments to total debt instruments201009</v>
      </c>
      <c r="B383" s="116">
        <v>201009</v>
      </c>
      <c r="C383" s="116">
        <v>19</v>
      </c>
      <c r="D383" s="116" t="s">
        <v>96</v>
      </c>
      <c r="E383" s="116">
        <v>2.0143250000000001E-4</v>
      </c>
      <c r="F383" s="116">
        <v>1.8674418999999999E-3</v>
      </c>
      <c r="G383" s="116">
        <v>6.3635641999999996E-3</v>
      </c>
      <c r="H383" s="116">
        <v>1.14234174E-2</v>
      </c>
      <c r="I383" s="116">
        <v>9.2985724999999995E-3</v>
      </c>
      <c r="J383" s="116">
        <v>1.7340204000000001E-2</v>
      </c>
      <c r="K383" s="116">
        <v>3.7187379399999998E-2</v>
      </c>
      <c r="L383" s="117">
        <v>23366521838</v>
      </c>
      <c r="M383" s="117">
        <v>2512914900000</v>
      </c>
      <c r="N383" s="116">
        <v>1.1684810800000001E-2</v>
      </c>
      <c r="O383" s="116">
        <v>3.4228503E-3</v>
      </c>
      <c r="P383" s="116">
        <v>32</v>
      </c>
      <c r="Q383" s="5"/>
      <c r="R383" s="5"/>
      <c r="S383" s="6"/>
      <c r="T383" s="6"/>
      <c r="U383" s="5"/>
      <c r="V383" s="5"/>
      <c r="W383" s="6"/>
      <c r="X383" s="5"/>
      <c r="Y383" s="5"/>
      <c r="Z383" s="5"/>
      <c r="AA383" s="5"/>
      <c r="AB383" s="5"/>
      <c r="AC383" s="5"/>
      <c r="AD383" s="5"/>
      <c r="AE383" s="5"/>
      <c r="AF383" s="5"/>
      <c r="AG383" s="5"/>
      <c r="AH383" s="5"/>
      <c r="AI383" s="5"/>
      <c r="AJ383" s="5"/>
      <c r="AK383" s="5"/>
      <c r="AL383" s="5"/>
      <c r="AM383" s="5"/>
      <c r="AN383" s="5"/>
      <c r="AO383" s="5"/>
      <c r="AP383" s="5"/>
      <c r="AQ383" s="5"/>
      <c r="AR383" s="5"/>
      <c r="AS383" s="5"/>
      <c r="AT383" s="5"/>
      <c r="AU383" s="5"/>
      <c r="AV383" s="5"/>
      <c r="AW383" s="5"/>
      <c r="AX383" s="5"/>
      <c r="AY383" s="5"/>
    </row>
    <row r="384" spans="1:58" x14ac:dyDescent="0.25">
      <c r="A384" s="5" t="str">
        <f t="shared" si="14"/>
        <v>Impaired debt instruments to total debt instruments201012</v>
      </c>
      <c r="B384" s="116">
        <v>201012</v>
      </c>
      <c r="C384" s="116">
        <v>19</v>
      </c>
      <c r="D384" s="116" t="s">
        <v>96</v>
      </c>
      <c r="E384" s="116">
        <v>2.1104469999999999E-4</v>
      </c>
      <c r="F384" s="116">
        <v>1.4502185E-3</v>
      </c>
      <c r="G384" s="116">
        <v>6.5477408999999997E-3</v>
      </c>
      <c r="H384" s="116">
        <v>1.08762714E-2</v>
      </c>
      <c r="I384" s="116">
        <v>8.9938359000000002E-3</v>
      </c>
      <c r="J384" s="116">
        <v>1.7273948899999999E-2</v>
      </c>
      <c r="K384" s="116">
        <v>3.6267253800000003E-2</v>
      </c>
      <c r="L384" s="117">
        <v>22551014942</v>
      </c>
      <c r="M384" s="117">
        <v>2507385600000</v>
      </c>
      <c r="N384" s="116">
        <v>1.32771725E-2</v>
      </c>
      <c r="O384" s="116">
        <v>3.2203753999999998E-3</v>
      </c>
      <c r="P384" s="116">
        <v>33</v>
      </c>
      <c r="Q384" s="5"/>
      <c r="R384" s="5"/>
      <c r="S384" s="6"/>
      <c r="T384" s="6"/>
      <c r="U384" s="5"/>
      <c r="V384" s="5"/>
      <c r="W384" s="6"/>
      <c r="X384" s="5"/>
      <c r="Y384" s="5"/>
      <c r="Z384" s="5"/>
      <c r="AA384" s="5"/>
      <c r="AB384" s="5"/>
      <c r="AC384" s="5"/>
      <c r="AD384" s="5"/>
      <c r="AE384" s="5"/>
      <c r="AF384" s="5"/>
      <c r="AG384" s="5"/>
      <c r="AH384" s="5"/>
      <c r="AI384" s="5"/>
      <c r="AJ384" s="5"/>
      <c r="AK384" s="5"/>
      <c r="AL384" s="5"/>
      <c r="AM384" s="5"/>
      <c r="AN384" s="5"/>
      <c r="AO384" s="5"/>
      <c r="AP384" s="5"/>
      <c r="AQ384" s="5"/>
      <c r="AR384" s="5"/>
      <c r="AS384" s="5"/>
      <c r="AT384" s="5"/>
      <c r="AU384" s="5"/>
      <c r="AV384" s="5"/>
      <c r="AW384" s="5"/>
      <c r="AX384" s="5"/>
      <c r="AY384" s="5"/>
    </row>
    <row r="385" spans="1:51" x14ac:dyDescent="0.25">
      <c r="A385" s="5" t="str">
        <f t="shared" si="14"/>
        <v>Impaired debt instruments to total debt instruments201103</v>
      </c>
      <c r="B385" s="116">
        <v>201103</v>
      </c>
      <c r="C385" s="116">
        <v>19</v>
      </c>
      <c r="D385" s="116" t="s">
        <v>96</v>
      </c>
      <c r="E385" s="116">
        <v>1.508817E-4</v>
      </c>
      <c r="F385" s="116">
        <v>1.5174903999999999E-3</v>
      </c>
      <c r="G385" s="116">
        <v>4.2934286000000004E-3</v>
      </c>
      <c r="H385" s="116">
        <v>1.02995832E-2</v>
      </c>
      <c r="I385" s="116">
        <v>7.8265403000000004E-3</v>
      </c>
      <c r="J385" s="116">
        <v>1.22802793E-2</v>
      </c>
      <c r="K385" s="116">
        <v>3.87839086E-2</v>
      </c>
      <c r="L385" s="117">
        <v>19197511397</v>
      </c>
      <c r="M385" s="117">
        <v>2452873200000</v>
      </c>
      <c r="N385" s="116">
        <v>9.8763497999999998E-3</v>
      </c>
      <c r="O385" s="116">
        <v>3.0986490000000002E-3</v>
      </c>
      <c r="P385" s="116">
        <v>34</v>
      </c>
      <c r="Q385" s="5"/>
      <c r="R385" s="5"/>
      <c r="S385" s="6"/>
      <c r="T385" s="6"/>
      <c r="U385" s="5"/>
      <c r="V385" s="5"/>
      <c r="W385" s="6"/>
      <c r="X385" s="5"/>
      <c r="Y385" s="5"/>
      <c r="Z385" s="5"/>
      <c r="AA385" s="5"/>
      <c r="AB385" s="5"/>
      <c r="AC385" s="5"/>
      <c r="AD385" s="5"/>
      <c r="AE385" s="5"/>
      <c r="AF385" s="5"/>
      <c r="AG385" s="5"/>
      <c r="AH385" s="5"/>
      <c r="AI385" s="5"/>
      <c r="AJ385" s="5"/>
      <c r="AK385" s="5"/>
      <c r="AL385" s="5"/>
      <c r="AM385" s="5"/>
      <c r="AN385" s="5"/>
      <c r="AO385" s="5"/>
      <c r="AP385" s="5"/>
      <c r="AQ385" s="5"/>
      <c r="AR385" s="5"/>
      <c r="AS385" s="5"/>
      <c r="AT385" s="5"/>
      <c r="AU385" s="5"/>
      <c r="AV385" s="5"/>
      <c r="AW385" s="5"/>
      <c r="AX385" s="5"/>
      <c r="AY385" s="5"/>
    </row>
    <row r="386" spans="1:51" x14ac:dyDescent="0.25">
      <c r="A386" s="5" t="str">
        <f t="shared" ref="A386:A449" si="17">CONCATENATE(D386,B386)</f>
        <v>Impaired debt instruments to total debt instruments201106</v>
      </c>
      <c r="B386" s="116">
        <v>201106</v>
      </c>
      <c r="C386" s="116">
        <v>19</v>
      </c>
      <c r="D386" s="116" t="s">
        <v>96</v>
      </c>
      <c r="E386" s="116">
        <v>5.0369450000000001E-4</v>
      </c>
      <c r="F386" s="116">
        <v>2.4033862E-3</v>
      </c>
      <c r="G386" s="116">
        <v>9.3917415000000001E-3</v>
      </c>
      <c r="H386" s="116">
        <v>6.4070053399999993E-2</v>
      </c>
      <c r="I386" s="116">
        <v>1.9274566E-2</v>
      </c>
      <c r="J386" s="116">
        <v>3.4150578799999998E-2</v>
      </c>
      <c r="K386" s="116">
        <v>0.47497419889999998</v>
      </c>
      <c r="L386" s="117">
        <v>49764645688</v>
      </c>
      <c r="M386" s="117">
        <v>2581881500000</v>
      </c>
      <c r="N386" s="116">
        <v>1.5594308600000001E-2</v>
      </c>
      <c r="O386" s="116">
        <v>7.2596531000000001E-3</v>
      </c>
      <c r="P386" s="116">
        <v>38</v>
      </c>
      <c r="Q386" s="5"/>
      <c r="R386" s="5"/>
      <c r="S386" s="6"/>
      <c r="T386" s="6"/>
      <c r="U386" s="5"/>
      <c r="V386" s="5"/>
      <c r="W386" s="6"/>
      <c r="X386" s="5"/>
      <c r="Y386" s="5"/>
      <c r="Z386" s="5"/>
      <c r="AA386" s="5"/>
      <c r="AB386" s="5"/>
      <c r="AC386" s="5"/>
      <c r="AD386" s="5"/>
      <c r="AE386" s="5"/>
      <c r="AF386" s="5"/>
      <c r="AG386" s="5"/>
      <c r="AH386" s="5"/>
      <c r="AI386" s="5"/>
      <c r="AJ386" s="5"/>
      <c r="AK386" s="5"/>
      <c r="AL386" s="5"/>
      <c r="AM386" s="5"/>
      <c r="AN386" s="5"/>
      <c r="AO386" s="5"/>
      <c r="AP386" s="5"/>
      <c r="AQ386" s="5"/>
      <c r="AR386" s="5"/>
      <c r="AS386" s="5"/>
      <c r="AT386" s="5"/>
      <c r="AU386" s="5"/>
      <c r="AV386" s="5"/>
      <c r="AW386" s="5"/>
      <c r="AX386" s="5"/>
      <c r="AY386" s="5"/>
    </row>
    <row r="387" spans="1:51" x14ac:dyDescent="0.25">
      <c r="A387" s="5" t="str">
        <f t="shared" si="17"/>
        <v>Impaired debt instruments to total debt instruments201109</v>
      </c>
      <c r="B387" s="116">
        <v>201109</v>
      </c>
      <c r="C387" s="116">
        <v>19</v>
      </c>
      <c r="D387" s="116" t="s">
        <v>96</v>
      </c>
      <c r="E387" s="116">
        <v>3.9886460000000001E-4</v>
      </c>
      <c r="F387" s="116">
        <v>2.0407228999999999E-3</v>
      </c>
      <c r="G387" s="116">
        <v>9.4180963999999992E-3</v>
      </c>
      <c r="H387" s="116">
        <v>6.6037226899999996E-2</v>
      </c>
      <c r="I387" s="116">
        <v>2.0262582000000001E-2</v>
      </c>
      <c r="J387" s="116">
        <v>3.8393628499999999E-2</v>
      </c>
      <c r="K387" s="116">
        <v>0.49041131370000002</v>
      </c>
      <c r="L387" s="117">
        <v>50484624477</v>
      </c>
      <c r="M387" s="117">
        <v>2491519800000</v>
      </c>
      <c r="N387" s="116">
        <v>1.50472045E-2</v>
      </c>
      <c r="O387" s="116">
        <v>7.6857386000000003E-3</v>
      </c>
      <c r="P387" s="116">
        <v>37</v>
      </c>
      <c r="Q387" s="5"/>
      <c r="R387" s="5"/>
      <c r="S387" s="6"/>
      <c r="T387" s="6"/>
      <c r="U387" s="5"/>
      <c r="V387" s="5"/>
      <c r="W387" s="6"/>
      <c r="X387" s="5"/>
      <c r="Y387" s="5"/>
      <c r="Z387" s="5"/>
      <c r="AA387" s="5"/>
      <c r="AB387" s="5"/>
      <c r="AC387" s="5"/>
      <c r="AD387" s="5"/>
      <c r="AE387" s="5"/>
      <c r="AF387" s="5"/>
      <c r="AG387" s="5"/>
      <c r="AH387" s="5"/>
      <c r="AI387" s="5"/>
      <c r="AJ387" s="5"/>
      <c r="AK387" s="5"/>
      <c r="AL387" s="5"/>
      <c r="AM387" s="5"/>
      <c r="AN387" s="5"/>
      <c r="AO387" s="5"/>
      <c r="AP387" s="5"/>
      <c r="AQ387" s="5"/>
      <c r="AR387" s="5"/>
      <c r="AS387" s="5"/>
      <c r="AT387" s="5"/>
      <c r="AU387" s="5"/>
      <c r="AV387" s="5"/>
      <c r="AW387" s="5"/>
      <c r="AX387" s="5"/>
      <c r="AY387" s="5"/>
    </row>
    <row r="388" spans="1:51" x14ac:dyDescent="0.25">
      <c r="A388" s="5" t="str">
        <f t="shared" si="17"/>
        <v>Impaired debt instruments to total debt instruments201112</v>
      </c>
      <c r="B388" s="116">
        <v>201112</v>
      </c>
      <c r="C388" s="116">
        <v>19</v>
      </c>
      <c r="D388" s="116" t="s">
        <v>96</v>
      </c>
      <c r="E388" s="116">
        <v>4.5649269999999999E-4</v>
      </c>
      <c r="F388" s="116">
        <v>3.0600757E-3</v>
      </c>
      <c r="G388" s="116">
        <v>1.0225633200000001E-2</v>
      </c>
      <c r="H388" s="116">
        <v>0.13006496540000001</v>
      </c>
      <c r="I388" s="116">
        <v>2.6389762099999999E-2</v>
      </c>
      <c r="J388" s="116">
        <v>3.4429133700000003E-2</v>
      </c>
      <c r="K388" s="116">
        <v>0.97959676279999996</v>
      </c>
      <c r="L388" s="117">
        <v>65844507337</v>
      </c>
      <c r="M388" s="117">
        <v>2495077700000</v>
      </c>
      <c r="N388" s="116">
        <v>1.36456878E-2</v>
      </c>
      <c r="O388" s="116">
        <v>7.9017701000000003E-3</v>
      </c>
      <c r="P388" s="116">
        <v>40</v>
      </c>
      <c r="Q388" s="5"/>
      <c r="R388" s="5"/>
      <c r="S388" s="6"/>
      <c r="T388" s="6"/>
      <c r="U388" s="5"/>
      <c r="V388" s="5"/>
      <c r="W388" s="6"/>
      <c r="X388" s="5"/>
      <c r="Y388" s="5"/>
      <c r="Z388" s="5"/>
      <c r="AA388" s="5"/>
      <c r="AB388" s="5"/>
      <c r="AC388" s="5"/>
      <c r="AD388" s="5"/>
      <c r="AE388" s="5"/>
      <c r="AF388" s="5"/>
      <c r="AG388" s="5"/>
      <c r="AH388" s="5"/>
      <c r="AI388" s="5"/>
      <c r="AJ388" s="5"/>
      <c r="AK388" s="5"/>
      <c r="AL388" s="5"/>
      <c r="AM388" s="5"/>
      <c r="AN388" s="5"/>
      <c r="AO388" s="5"/>
      <c r="AP388" s="5"/>
      <c r="AQ388" s="5"/>
      <c r="AR388" s="5"/>
      <c r="AS388" s="5"/>
      <c r="AT388" s="5"/>
      <c r="AU388" s="5"/>
      <c r="AV388" s="5"/>
      <c r="AW388" s="5"/>
      <c r="AX388" s="5"/>
      <c r="AY388" s="5"/>
    </row>
    <row r="389" spans="1:51" x14ac:dyDescent="0.25">
      <c r="A389" s="5" t="str">
        <f t="shared" si="17"/>
        <v>Impaired debt instruments to total debt instruments201203</v>
      </c>
      <c r="B389" s="116">
        <v>201203</v>
      </c>
      <c r="C389" s="116">
        <v>19</v>
      </c>
      <c r="D389" s="116" t="s">
        <v>96</v>
      </c>
      <c r="E389" s="116">
        <v>3.8604269999999998E-4</v>
      </c>
      <c r="F389" s="116">
        <v>1.7000195E-3</v>
      </c>
      <c r="G389" s="116">
        <v>4.6550599999999999E-3</v>
      </c>
      <c r="H389" s="116">
        <v>2.92620143E-2</v>
      </c>
      <c r="I389" s="116">
        <v>9.7946192000000001E-3</v>
      </c>
      <c r="J389" s="116">
        <v>1.2542240200000001E-2</v>
      </c>
      <c r="K389" s="116">
        <v>0.23181617739999999</v>
      </c>
      <c r="L389" s="117">
        <v>23691533672</v>
      </c>
      <c r="M389" s="117">
        <v>2418831500000</v>
      </c>
      <c r="N389" s="116">
        <v>8.8843558999999999E-3</v>
      </c>
      <c r="O389" s="116">
        <v>4.2511776999999999E-3</v>
      </c>
      <c r="P389" s="116">
        <v>41</v>
      </c>
      <c r="Q389" s="5"/>
      <c r="R389" s="5"/>
      <c r="S389" s="6"/>
      <c r="T389" s="6"/>
      <c r="U389" s="5"/>
      <c r="V389" s="5"/>
      <c r="W389" s="6"/>
      <c r="X389" s="5"/>
      <c r="Y389" s="5"/>
      <c r="Z389" s="5"/>
      <c r="AA389" s="5"/>
      <c r="AB389" s="5"/>
      <c r="AC389" s="5"/>
      <c r="AD389" s="5"/>
      <c r="AE389" s="5"/>
      <c r="AF389" s="5"/>
      <c r="AG389" s="5"/>
      <c r="AH389" s="5"/>
      <c r="AI389" s="5"/>
      <c r="AJ389" s="5"/>
      <c r="AK389" s="5"/>
      <c r="AL389" s="5"/>
      <c r="AM389" s="5"/>
      <c r="AN389" s="5"/>
      <c r="AO389" s="5"/>
      <c r="AP389" s="5"/>
      <c r="AQ389" s="5"/>
      <c r="AR389" s="5"/>
      <c r="AS389" s="5"/>
      <c r="AT389" s="5"/>
      <c r="AU389" s="5"/>
      <c r="AV389" s="5"/>
      <c r="AW389" s="5"/>
      <c r="AX389" s="5"/>
      <c r="AY389" s="5"/>
    </row>
    <row r="390" spans="1:51" x14ac:dyDescent="0.25">
      <c r="A390" s="5" t="str">
        <f t="shared" si="17"/>
        <v>Impaired debt instruments to total debt instruments201206</v>
      </c>
      <c r="B390" s="116">
        <v>201206</v>
      </c>
      <c r="C390" s="116">
        <v>19</v>
      </c>
      <c r="D390" s="116" t="s">
        <v>96</v>
      </c>
      <c r="E390" s="116">
        <v>5.1460500000000001E-4</v>
      </c>
      <c r="F390" s="116">
        <v>1.6432673E-3</v>
      </c>
      <c r="G390" s="116">
        <v>3.0712629999999999E-3</v>
      </c>
      <c r="H390" s="116">
        <v>1.54816282E-2</v>
      </c>
      <c r="I390" s="116">
        <v>6.8157230000000001E-3</v>
      </c>
      <c r="J390" s="116">
        <v>8.5737265E-3</v>
      </c>
      <c r="K390" s="116">
        <v>3.74500059E-2</v>
      </c>
      <c r="L390" s="117">
        <v>16745357226</v>
      </c>
      <c r="M390" s="117">
        <v>2456871700000</v>
      </c>
      <c r="N390" s="116">
        <v>3.1839877999999999E-3</v>
      </c>
      <c r="O390" s="116">
        <v>2.8502427E-3</v>
      </c>
      <c r="P390" s="116">
        <v>41</v>
      </c>
      <c r="Q390" s="5"/>
      <c r="R390" s="5"/>
      <c r="S390" s="6"/>
      <c r="T390" s="6"/>
      <c r="U390" s="5"/>
      <c r="V390" s="5"/>
      <c r="W390" s="6"/>
      <c r="X390" s="5"/>
      <c r="Y390" s="5"/>
      <c r="Z390" s="5"/>
      <c r="AA390" s="5"/>
      <c r="AB390" s="5"/>
      <c r="AC390" s="5"/>
      <c r="AD390" s="5"/>
      <c r="AE390" s="5"/>
      <c r="AF390" s="5"/>
      <c r="AG390" s="5"/>
      <c r="AH390" s="5"/>
      <c r="AI390" s="5"/>
      <c r="AJ390" s="5"/>
      <c r="AK390" s="5"/>
      <c r="AL390" s="5"/>
      <c r="AM390" s="5"/>
      <c r="AN390" s="5"/>
      <c r="AO390" s="5"/>
      <c r="AP390" s="5"/>
      <c r="AQ390" s="5"/>
      <c r="AR390" s="5"/>
      <c r="AS390" s="5"/>
      <c r="AT390" s="5"/>
      <c r="AU390" s="5"/>
      <c r="AV390" s="5"/>
      <c r="AW390" s="5"/>
      <c r="AX390" s="5"/>
      <c r="AY390" s="5"/>
    </row>
    <row r="391" spans="1:51" x14ac:dyDescent="0.25">
      <c r="A391" s="5" t="str">
        <f t="shared" si="17"/>
        <v>Impaired debt instruments to total debt instruments201209</v>
      </c>
      <c r="B391" s="116">
        <v>201209</v>
      </c>
      <c r="C391" s="116">
        <v>19</v>
      </c>
      <c r="D391" s="116" t="s">
        <v>96</v>
      </c>
      <c r="E391" s="116">
        <v>4.8465699999999999E-4</v>
      </c>
      <c r="F391" s="116">
        <v>9.8228870000000002E-4</v>
      </c>
      <c r="G391" s="116">
        <v>2.9683953000000001E-3</v>
      </c>
      <c r="H391" s="116">
        <v>1.4805349900000001E-2</v>
      </c>
      <c r="I391" s="116">
        <v>7.3456553999999997E-3</v>
      </c>
      <c r="J391" s="116">
        <v>9.0306619000000005E-3</v>
      </c>
      <c r="K391" s="116">
        <v>3.3852773599999997E-2</v>
      </c>
      <c r="L391" s="117">
        <v>17667779182</v>
      </c>
      <c r="M391" s="117">
        <v>2405201200000</v>
      </c>
      <c r="N391" s="116">
        <v>3.2623963E-3</v>
      </c>
      <c r="O391" s="116">
        <v>2.1170604000000002E-3</v>
      </c>
      <c r="P391" s="116">
        <v>41</v>
      </c>
      <c r="Q391" s="5"/>
      <c r="R391" s="5"/>
      <c r="S391" s="6"/>
      <c r="T391" s="6"/>
      <c r="U391" s="5"/>
      <c r="V391" s="5"/>
      <c r="W391" s="6"/>
      <c r="X391" s="5"/>
      <c r="Y391" s="5"/>
      <c r="Z391" s="5"/>
      <c r="AA391" s="5"/>
      <c r="AB391" s="5"/>
      <c r="AC391" s="5"/>
      <c r="AD391" s="5"/>
      <c r="AE391" s="5"/>
      <c r="AF391" s="5"/>
      <c r="AG391" s="5"/>
      <c r="AH391" s="5"/>
      <c r="AI391" s="5"/>
      <c r="AJ391" s="5"/>
      <c r="AK391" s="5"/>
      <c r="AL391" s="5"/>
      <c r="AM391" s="5"/>
      <c r="AN391" s="5"/>
      <c r="AO391" s="5"/>
      <c r="AP391" s="5"/>
      <c r="AQ391" s="5"/>
      <c r="AR391" s="5"/>
      <c r="AS391" s="5"/>
      <c r="AT391" s="5"/>
      <c r="AU391" s="5"/>
      <c r="AV391" s="5"/>
      <c r="AW391" s="5"/>
      <c r="AX391" s="5"/>
      <c r="AY391" s="5"/>
    </row>
    <row r="392" spans="1:51" x14ac:dyDescent="0.25">
      <c r="A392" s="5" t="str">
        <f t="shared" si="17"/>
        <v>Impaired debt instruments to total debt instruments201212</v>
      </c>
      <c r="B392" s="116">
        <v>201212</v>
      </c>
      <c r="C392" s="116">
        <v>19</v>
      </c>
      <c r="D392" s="116" t="s">
        <v>96</v>
      </c>
      <c r="E392" s="116">
        <v>3.1700750000000002E-4</v>
      </c>
      <c r="F392" s="116">
        <v>8.6149730000000002E-4</v>
      </c>
      <c r="G392" s="116">
        <v>2.7393293000000001E-3</v>
      </c>
      <c r="H392" s="116">
        <v>1.5756844200000002E-2</v>
      </c>
      <c r="I392" s="116">
        <v>6.4437577999999999E-3</v>
      </c>
      <c r="J392" s="116">
        <v>1.0149912299999999E-2</v>
      </c>
      <c r="K392" s="116">
        <v>3.8492303700000001E-2</v>
      </c>
      <c r="L392" s="117">
        <v>15995814992</v>
      </c>
      <c r="M392" s="117">
        <v>2482373700000</v>
      </c>
      <c r="N392" s="116">
        <v>2.9955215999999999E-3</v>
      </c>
      <c r="O392" s="116">
        <v>2.2149146999999999E-3</v>
      </c>
      <c r="P392" s="116">
        <v>41</v>
      </c>
      <c r="Q392" s="5"/>
      <c r="R392" s="5"/>
      <c r="S392" s="6"/>
      <c r="T392" s="6"/>
      <c r="U392" s="5"/>
      <c r="V392" s="5"/>
      <c r="W392" s="6"/>
      <c r="X392" s="5"/>
      <c r="Y392" s="5"/>
      <c r="Z392" s="5"/>
      <c r="AA392" s="5"/>
      <c r="AB392" s="5"/>
      <c r="AC392" s="5"/>
      <c r="AD392" s="5"/>
      <c r="AE392" s="5"/>
      <c r="AF392" s="5"/>
      <c r="AG392" s="5"/>
      <c r="AH392" s="5"/>
      <c r="AI392" s="5"/>
      <c r="AJ392" s="5"/>
      <c r="AK392" s="5"/>
      <c r="AL392" s="5"/>
      <c r="AM392" s="5"/>
      <c r="AN392" s="5"/>
      <c r="AO392" s="5"/>
      <c r="AP392" s="5"/>
      <c r="AQ392" s="5"/>
      <c r="AR392" s="5"/>
      <c r="AS392" s="5"/>
      <c r="AT392" s="5"/>
      <c r="AU392" s="5"/>
      <c r="AV392" s="5"/>
      <c r="AW392" s="5"/>
      <c r="AX392" s="5"/>
      <c r="AY392" s="5"/>
    </row>
    <row r="393" spans="1:51" x14ac:dyDescent="0.25">
      <c r="A393" s="5" t="str">
        <f t="shared" si="17"/>
        <v>Impaired debt instruments to total debt instruments201303</v>
      </c>
      <c r="B393" s="116">
        <v>201303</v>
      </c>
      <c r="C393" s="116">
        <v>19</v>
      </c>
      <c r="D393" s="116" t="s">
        <v>96</v>
      </c>
      <c r="E393" s="116">
        <v>2.009062E-4</v>
      </c>
      <c r="F393" s="116">
        <v>6.1520460000000004E-4</v>
      </c>
      <c r="G393" s="116">
        <v>2.5521773000000002E-3</v>
      </c>
      <c r="H393" s="116">
        <v>1.4074787700000001E-2</v>
      </c>
      <c r="I393" s="116">
        <v>6.4022951999999998E-3</v>
      </c>
      <c r="J393" s="116">
        <v>1.06135146E-2</v>
      </c>
      <c r="K393" s="116">
        <v>6.9677102300000002E-2</v>
      </c>
      <c r="L393" s="117">
        <v>15625814570</v>
      </c>
      <c r="M393" s="117">
        <v>2440658200000</v>
      </c>
      <c r="N393" s="116">
        <v>3.5189196999999999E-3</v>
      </c>
      <c r="O393" s="116">
        <v>2.1600292E-3</v>
      </c>
      <c r="P393" s="116">
        <v>40</v>
      </c>
      <c r="Q393" s="5"/>
      <c r="R393" s="5"/>
      <c r="S393" s="6"/>
      <c r="T393" s="6"/>
      <c r="U393" s="5"/>
      <c r="V393" s="5"/>
      <c r="W393" s="6"/>
      <c r="X393" s="5"/>
      <c r="Y393" s="5"/>
      <c r="Z393" s="5"/>
      <c r="AA393" s="5"/>
      <c r="AB393" s="5"/>
      <c r="AC393" s="5"/>
      <c r="AD393" s="5"/>
      <c r="AE393" s="5"/>
      <c r="AF393" s="5"/>
      <c r="AG393" s="5"/>
      <c r="AH393" s="5"/>
      <c r="AI393" s="5"/>
      <c r="AJ393" s="5"/>
      <c r="AK393" s="5"/>
      <c r="AL393" s="5"/>
      <c r="AM393" s="5"/>
      <c r="AN393" s="5"/>
      <c r="AO393" s="5"/>
      <c r="AP393" s="5"/>
      <c r="AQ393" s="5"/>
      <c r="AR393" s="5"/>
      <c r="AS393" s="5"/>
      <c r="AT393" s="5"/>
      <c r="AU393" s="5"/>
      <c r="AV393" s="5"/>
      <c r="AW393" s="5"/>
      <c r="AX393" s="5"/>
      <c r="AY393" s="5"/>
    </row>
    <row r="394" spans="1:51" x14ac:dyDescent="0.25">
      <c r="A394" s="5" t="str">
        <f t="shared" si="17"/>
        <v>Impaired debt instruments to total debt instruments201306</v>
      </c>
      <c r="B394" s="116">
        <v>201306</v>
      </c>
      <c r="C394" s="116">
        <v>19</v>
      </c>
      <c r="D394" s="116" t="s">
        <v>96</v>
      </c>
      <c r="E394" s="116">
        <v>4.1915380000000002E-4</v>
      </c>
      <c r="F394" s="116">
        <v>1.0492755999999999E-3</v>
      </c>
      <c r="G394" s="116">
        <v>2.5847475999999999E-3</v>
      </c>
      <c r="H394" s="116">
        <v>1.01283882E-2</v>
      </c>
      <c r="I394" s="116">
        <v>5.9283651000000001E-3</v>
      </c>
      <c r="J394" s="116">
        <v>1.0155875599999999E-2</v>
      </c>
      <c r="K394" s="116">
        <v>5.6146212899999999E-2</v>
      </c>
      <c r="L394" s="117">
        <v>14463086436</v>
      </c>
      <c r="M394" s="117">
        <v>2439641600000</v>
      </c>
      <c r="N394" s="116">
        <v>5.7885282999999999E-3</v>
      </c>
      <c r="O394" s="116">
        <v>2.2665000999999999E-3</v>
      </c>
      <c r="P394" s="116">
        <v>40</v>
      </c>
      <c r="Q394" s="5"/>
      <c r="R394" s="5"/>
      <c r="S394" s="6"/>
      <c r="T394" s="6"/>
      <c r="U394" s="5"/>
      <c r="V394" s="5"/>
      <c r="W394" s="6"/>
      <c r="X394" s="5"/>
      <c r="Y394" s="5"/>
      <c r="Z394" s="5"/>
      <c r="AA394" s="5"/>
      <c r="AB394" s="5"/>
      <c r="AC394" s="5"/>
      <c r="AD394" s="5"/>
      <c r="AE394" s="5"/>
      <c r="AF394" s="5"/>
      <c r="AG394" s="5"/>
      <c r="AH394" s="5"/>
      <c r="AI394" s="5"/>
      <c r="AJ394" s="5"/>
      <c r="AK394" s="5"/>
      <c r="AL394" s="5"/>
      <c r="AM394" s="5"/>
      <c r="AN394" s="5"/>
      <c r="AO394" s="5"/>
      <c r="AP394" s="5"/>
      <c r="AQ394" s="5"/>
      <c r="AR394" s="5"/>
      <c r="AS394" s="5"/>
      <c r="AT394" s="5"/>
      <c r="AU394" s="5"/>
      <c r="AV394" s="5"/>
      <c r="AW394" s="5"/>
      <c r="AX394" s="5"/>
      <c r="AY394" s="5"/>
    </row>
    <row r="395" spans="1:51" x14ac:dyDescent="0.25">
      <c r="A395" s="5" t="str">
        <f t="shared" si="17"/>
        <v>Impaired debt instruments to total debt instruments201309</v>
      </c>
      <c r="B395" s="116">
        <v>201309</v>
      </c>
      <c r="C395" s="116">
        <v>19</v>
      </c>
      <c r="D395" s="116" t="s">
        <v>96</v>
      </c>
      <c r="E395" s="116">
        <v>3.6964570000000001E-4</v>
      </c>
      <c r="F395" s="116">
        <v>1.202072E-3</v>
      </c>
      <c r="G395" s="116">
        <v>2.6864300000000001E-3</v>
      </c>
      <c r="H395" s="116">
        <v>8.4836572999999992E-3</v>
      </c>
      <c r="I395" s="116">
        <v>5.1078683999999999E-3</v>
      </c>
      <c r="J395" s="116">
        <v>1.2028146599999999E-2</v>
      </c>
      <c r="K395" s="116">
        <v>3.2575119100000001E-2</v>
      </c>
      <c r="L395" s="117">
        <v>12557976864</v>
      </c>
      <c r="M395" s="117">
        <v>2458555300000</v>
      </c>
      <c r="N395" s="116">
        <v>5.4210448999999997E-3</v>
      </c>
      <c r="O395" s="116">
        <v>2.3122398000000001E-3</v>
      </c>
      <c r="P395" s="116">
        <v>40</v>
      </c>
      <c r="Q395" s="5"/>
      <c r="R395" s="5"/>
      <c r="S395" s="6"/>
      <c r="T395" s="6"/>
      <c r="U395" s="5"/>
      <c r="V395" s="5"/>
      <c r="W395" s="6"/>
      <c r="X395" s="5"/>
      <c r="Y395" s="5"/>
      <c r="Z395" s="5"/>
      <c r="AA395" s="5"/>
      <c r="AB395" s="5"/>
      <c r="AC395" s="5"/>
      <c r="AD395" s="5"/>
      <c r="AE395" s="5"/>
      <c r="AF395" s="5"/>
      <c r="AG395" s="5"/>
      <c r="AH395" s="5"/>
      <c r="AI395" s="5"/>
      <c r="AJ395" s="5"/>
      <c r="AK395" s="5"/>
      <c r="AL395" s="5"/>
      <c r="AM395" s="5"/>
      <c r="AN395" s="5"/>
      <c r="AO395" s="5"/>
      <c r="AP395" s="5"/>
      <c r="AQ395" s="5"/>
      <c r="AR395" s="5"/>
      <c r="AS395" s="5"/>
      <c r="AT395" s="5"/>
      <c r="AU395" s="5"/>
      <c r="AV395" s="5"/>
      <c r="AW395" s="5"/>
      <c r="AX395" s="5"/>
      <c r="AY395" s="5"/>
    </row>
    <row r="396" spans="1:51" x14ac:dyDescent="0.25">
      <c r="A396" s="5" t="str">
        <f t="shared" si="17"/>
        <v>Impaired debt instruments to total debt instruments201312</v>
      </c>
      <c r="B396" s="116">
        <v>201312</v>
      </c>
      <c r="C396" s="116">
        <v>19</v>
      </c>
      <c r="D396" s="116" t="s">
        <v>96</v>
      </c>
      <c r="E396" s="116">
        <v>8.0039900000000006E-5</v>
      </c>
      <c r="F396" s="116">
        <v>1.0654975000000001E-3</v>
      </c>
      <c r="G396" s="116">
        <v>3.3015236E-3</v>
      </c>
      <c r="H396" s="116">
        <v>7.3274022000000003E-3</v>
      </c>
      <c r="I396" s="116">
        <v>4.8232780000000003E-3</v>
      </c>
      <c r="J396" s="116">
        <v>7.9114380999999994E-3</v>
      </c>
      <c r="K396" s="116">
        <v>3.11680355E-2</v>
      </c>
      <c r="L396" s="117">
        <v>11670379859</v>
      </c>
      <c r="M396" s="117">
        <v>2419595100000</v>
      </c>
      <c r="N396" s="116">
        <v>6.2767710000000004E-3</v>
      </c>
      <c r="O396" s="116">
        <v>2.5728639000000002E-3</v>
      </c>
      <c r="P396" s="116">
        <v>40</v>
      </c>
      <c r="Q396" s="5"/>
      <c r="R396" s="5"/>
      <c r="S396" s="6"/>
      <c r="T396" s="6"/>
      <c r="U396" s="5"/>
      <c r="V396" s="5"/>
      <c r="W396" s="6"/>
      <c r="X396" s="5"/>
      <c r="Y396" s="5"/>
      <c r="Z396" s="5"/>
      <c r="AA396" s="5"/>
      <c r="AB396" s="5"/>
      <c r="AC396" s="5"/>
      <c r="AD396" s="5"/>
      <c r="AE396" s="5"/>
      <c r="AF396" s="5"/>
      <c r="AG396" s="5"/>
      <c r="AH396" s="5"/>
      <c r="AI396" s="5"/>
      <c r="AJ396" s="5"/>
      <c r="AK396" s="5"/>
      <c r="AL396" s="5"/>
      <c r="AM396" s="5"/>
      <c r="AN396" s="5"/>
      <c r="AO396" s="5"/>
      <c r="AP396" s="5"/>
      <c r="AQ396" s="5"/>
      <c r="AR396" s="5"/>
      <c r="AS396" s="5"/>
      <c r="AT396" s="5"/>
      <c r="AU396" s="5"/>
      <c r="AV396" s="5"/>
      <c r="AW396" s="5"/>
      <c r="AX396" s="5"/>
      <c r="AY396" s="5"/>
    </row>
    <row r="397" spans="1:51" x14ac:dyDescent="0.25">
      <c r="A397" s="5" t="str">
        <f t="shared" si="17"/>
        <v>Impaired debt instruments to total debt instruments201403</v>
      </c>
      <c r="B397" s="116">
        <v>201403</v>
      </c>
      <c r="C397" s="116">
        <v>19</v>
      </c>
      <c r="D397" s="116" t="s">
        <v>96</v>
      </c>
      <c r="E397" s="116">
        <v>9.1604300000000007E-5</v>
      </c>
      <c r="F397" s="116">
        <v>1.4621106E-3</v>
      </c>
      <c r="G397" s="116">
        <v>2.8860849E-3</v>
      </c>
      <c r="H397" s="116">
        <v>6.7451921000000001E-3</v>
      </c>
      <c r="I397" s="116">
        <v>3.8778154999999999E-3</v>
      </c>
      <c r="J397" s="116">
        <v>7.0486977000000003E-3</v>
      </c>
      <c r="K397" s="116">
        <v>4.5303667999999998E-2</v>
      </c>
      <c r="L397" s="117">
        <v>9563554785.7999992</v>
      </c>
      <c r="M397" s="117">
        <v>2466222200000</v>
      </c>
      <c r="N397" s="116">
        <v>3.6999043000000001E-3</v>
      </c>
      <c r="O397" s="116">
        <v>2.7401086E-3</v>
      </c>
      <c r="P397" s="116">
        <v>39</v>
      </c>
      <c r="Q397" s="5"/>
      <c r="R397" s="5"/>
      <c r="S397" s="6"/>
      <c r="T397" s="6"/>
      <c r="U397" s="5"/>
      <c r="V397" s="5"/>
      <c r="W397" s="6"/>
      <c r="X397" s="5"/>
      <c r="Y397" s="5"/>
      <c r="Z397" s="5"/>
      <c r="AA397" s="5"/>
      <c r="AB397" s="5"/>
      <c r="AC397" s="5"/>
      <c r="AD397" s="5"/>
      <c r="AE397" s="5"/>
      <c r="AF397" s="5"/>
      <c r="AG397" s="5"/>
      <c r="AH397" s="5"/>
      <c r="AI397" s="5"/>
      <c r="AJ397" s="5"/>
      <c r="AK397" s="5"/>
      <c r="AL397" s="5"/>
      <c r="AM397" s="5"/>
      <c r="AN397" s="5"/>
      <c r="AO397" s="5"/>
      <c r="AP397" s="5"/>
      <c r="AQ397" s="5"/>
      <c r="AR397" s="5"/>
      <c r="AS397" s="5"/>
      <c r="AT397" s="5"/>
      <c r="AU397" s="5"/>
      <c r="AV397" s="5"/>
      <c r="AW397" s="5"/>
      <c r="AX397" s="5"/>
      <c r="AY397" s="5"/>
    </row>
    <row r="398" spans="1:51" x14ac:dyDescent="0.25">
      <c r="A398" s="5" t="str">
        <f t="shared" si="17"/>
        <v>Impaired debt instruments to total debt instruments201406</v>
      </c>
      <c r="B398" s="116">
        <v>201406</v>
      </c>
      <c r="C398" s="116">
        <v>19</v>
      </c>
      <c r="D398" s="116" t="s">
        <v>96</v>
      </c>
      <c r="E398" s="116">
        <v>8.3022799999999994E-5</v>
      </c>
      <c r="F398" s="116">
        <v>8.171621E-4</v>
      </c>
      <c r="G398" s="116">
        <v>2.3632204000000002E-3</v>
      </c>
      <c r="H398" s="116">
        <v>6.5605309000000001E-3</v>
      </c>
      <c r="I398" s="116">
        <v>3.7493740999999998E-3</v>
      </c>
      <c r="J398" s="116">
        <v>6.6399225999999997E-3</v>
      </c>
      <c r="K398" s="116">
        <v>4.9229848700000002E-2</v>
      </c>
      <c r="L398" s="117">
        <v>9507707173.8999996</v>
      </c>
      <c r="M398" s="117">
        <v>2535811800000</v>
      </c>
      <c r="N398" s="116">
        <v>2.9894586000000002E-3</v>
      </c>
      <c r="O398" s="116">
        <v>2.3305121999999999E-3</v>
      </c>
      <c r="P398" s="116">
        <v>39</v>
      </c>
      <c r="Q398" s="5"/>
      <c r="R398" s="5"/>
      <c r="S398" s="6"/>
      <c r="T398" s="6"/>
      <c r="U398" s="5"/>
      <c r="V398" s="5"/>
      <c r="W398" s="6"/>
      <c r="X398" s="5"/>
      <c r="Y398" s="5"/>
      <c r="Z398" s="5"/>
      <c r="AA398" s="5"/>
      <c r="AB398" s="5"/>
      <c r="AC398" s="5"/>
      <c r="AD398" s="5"/>
      <c r="AE398" s="5"/>
      <c r="AF398" s="5"/>
      <c r="AG398" s="5"/>
      <c r="AH398" s="5"/>
      <c r="AI398" s="5"/>
      <c r="AJ398" s="5"/>
      <c r="AK398" s="5"/>
      <c r="AL398" s="5"/>
      <c r="AM398" s="5"/>
      <c r="AN398" s="5"/>
      <c r="AO398" s="5"/>
      <c r="AP398" s="5"/>
      <c r="AQ398" s="5"/>
      <c r="AR398" s="5"/>
      <c r="AS398" s="5"/>
      <c r="AT398" s="5"/>
      <c r="AU398" s="5"/>
      <c r="AV398" s="5"/>
      <c r="AW398" s="5"/>
      <c r="AX398" s="5"/>
      <c r="AY398" s="5"/>
    </row>
    <row r="399" spans="1:51" x14ac:dyDescent="0.25">
      <c r="A399" s="5" t="str">
        <f t="shared" si="17"/>
        <v>Impaired debt instruments to total debt instruments201409</v>
      </c>
      <c r="B399" s="116">
        <v>201409</v>
      </c>
      <c r="C399" s="116">
        <v>19</v>
      </c>
      <c r="D399" s="116" t="s">
        <v>96</v>
      </c>
      <c r="E399" s="116">
        <v>0</v>
      </c>
      <c r="F399" s="116">
        <v>4.5312469999999997E-4</v>
      </c>
      <c r="G399" s="116">
        <v>2.1725414999999998E-3</v>
      </c>
      <c r="H399" s="116">
        <v>7.5182332000000001E-3</v>
      </c>
      <c r="I399" s="116">
        <v>4.5331573999999996E-3</v>
      </c>
      <c r="J399" s="116">
        <v>5.0776689000000003E-3</v>
      </c>
      <c r="K399" s="116">
        <v>5.57809113E-2</v>
      </c>
      <c r="L399" s="117">
        <v>11707139639</v>
      </c>
      <c r="M399" s="117">
        <v>2582557500000</v>
      </c>
      <c r="N399" s="116">
        <v>2.6623416000000001E-3</v>
      </c>
      <c r="O399" s="116">
        <v>2.0499482999999999E-3</v>
      </c>
      <c r="P399" s="116">
        <v>49</v>
      </c>
      <c r="Q399" s="5"/>
      <c r="R399" s="5"/>
      <c r="S399" s="6"/>
      <c r="T399" s="6"/>
      <c r="U399" s="5"/>
      <c r="V399" s="5"/>
      <c r="W399" s="6"/>
      <c r="X399" s="5"/>
      <c r="Y399" s="5"/>
      <c r="Z399" s="5"/>
      <c r="AA399" s="5"/>
      <c r="AB399" s="5"/>
      <c r="AC399" s="5"/>
      <c r="AD399" s="5"/>
      <c r="AE399" s="5"/>
      <c r="AF399" s="5"/>
      <c r="AG399" s="5"/>
      <c r="AH399" s="5"/>
      <c r="AI399" s="5"/>
      <c r="AJ399" s="5"/>
      <c r="AK399" s="5"/>
      <c r="AL399" s="5"/>
      <c r="AM399" s="5"/>
      <c r="AN399" s="5"/>
      <c r="AO399" s="5"/>
      <c r="AP399" s="5"/>
      <c r="AQ399" s="5"/>
      <c r="AR399" s="5"/>
      <c r="AS399" s="5"/>
      <c r="AT399" s="5"/>
      <c r="AU399" s="5"/>
      <c r="AV399" s="5"/>
      <c r="AW399" s="5"/>
      <c r="AX399" s="5"/>
      <c r="AY399" s="5"/>
    </row>
    <row r="400" spans="1:51" x14ac:dyDescent="0.25">
      <c r="A400" s="5" t="str">
        <f t="shared" si="17"/>
        <v>Impaired debt instruments to total debt instruments201412</v>
      </c>
      <c r="B400" s="116">
        <v>201412</v>
      </c>
      <c r="C400" s="116">
        <v>19</v>
      </c>
      <c r="D400" s="116" t="s">
        <v>96</v>
      </c>
      <c r="E400" s="116">
        <v>0</v>
      </c>
      <c r="F400" s="116">
        <v>9.2108700000000001E-4</v>
      </c>
      <c r="G400" s="116">
        <v>1.4309081000000001E-3</v>
      </c>
      <c r="H400" s="116">
        <v>6.5948834999999999E-3</v>
      </c>
      <c r="I400" s="116">
        <v>3.7893290000000001E-3</v>
      </c>
      <c r="J400" s="116">
        <v>5.2836714999999999E-3</v>
      </c>
      <c r="K400" s="116">
        <v>2.67060865E-2</v>
      </c>
      <c r="L400" s="117">
        <v>9777419685.7999992</v>
      </c>
      <c r="M400" s="117">
        <v>2580250900000</v>
      </c>
      <c r="N400" s="116">
        <v>1.8568831E-3</v>
      </c>
      <c r="O400" s="116">
        <v>1.2848497E-3</v>
      </c>
      <c r="P400" s="116">
        <v>49</v>
      </c>
      <c r="Q400" s="5"/>
      <c r="R400" s="5"/>
      <c r="S400" s="6"/>
      <c r="T400" s="6"/>
      <c r="U400" s="5"/>
      <c r="V400" s="5"/>
      <c r="W400" s="6"/>
      <c r="X400" s="5"/>
      <c r="Y400" s="5"/>
      <c r="Z400" s="5"/>
      <c r="AA400" s="5"/>
      <c r="AB400" s="5"/>
      <c r="AC400" s="5"/>
      <c r="AD400" s="5"/>
      <c r="AE400" s="5"/>
      <c r="AF400" s="5"/>
      <c r="AG400" s="5"/>
      <c r="AH400" s="5"/>
      <c r="AI400" s="5"/>
      <c r="AJ400" s="5"/>
      <c r="AK400" s="5"/>
      <c r="AL400" s="5"/>
      <c r="AM400" s="5"/>
      <c r="AN400" s="5"/>
      <c r="AO400" s="5"/>
      <c r="AP400" s="5"/>
      <c r="AQ400" s="5"/>
      <c r="AR400" s="5"/>
      <c r="AS400" s="5"/>
      <c r="AT400" s="5"/>
      <c r="AU400" s="5"/>
      <c r="AV400" s="5"/>
      <c r="AW400" s="5"/>
      <c r="AX400" s="5"/>
      <c r="AY400" s="5"/>
    </row>
    <row r="401" spans="1:51" x14ac:dyDescent="0.25">
      <c r="A401" s="5" t="str">
        <f t="shared" si="17"/>
        <v>Accumulated impairments on financial assets to total (gross) assets200912</v>
      </c>
      <c r="B401" s="116">
        <v>200912</v>
      </c>
      <c r="C401" s="116">
        <v>20</v>
      </c>
      <c r="D401" s="116" t="s">
        <v>22</v>
      </c>
      <c r="E401" s="116">
        <v>3.9802962000000004E-3</v>
      </c>
      <c r="F401" s="116">
        <v>9.2534582999999997E-3</v>
      </c>
      <c r="G401" s="116">
        <v>1.4752032300000001E-2</v>
      </c>
      <c r="H401" s="116">
        <v>1.7393441199999998E-2</v>
      </c>
      <c r="I401" s="116">
        <v>1.29900498E-2</v>
      </c>
      <c r="J401" s="116">
        <v>2.2331400000000001E-2</v>
      </c>
      <c r="K401" s="116">
        <v>3.9396690499999998E-2</v>
      </c>
      <c r="L401" s="117">
        <v>328363159546</v>
      </c>
      <c r="M401" s="117">
        <v>25278052000000</v>
      </c>
      <c r="N401" s="116">
        <v>1.2334381300000001E-2</v>
      </c>
      <c r="O401" s="116">
        <v>1.90344548E-2</v>
      </c>
      <c r="P401" s="116">
        <v>45</v>
      </c>
      <c r="Q401" s="5"/>
      <c r="R401" s="5"/>
      <c r="S401" s="6"/>
      <c r="T401" s="6"/>
      <c r="U401" s="5"/>
      <c r="V401" s="5"/>
      <c r="W401" s="6"/>
      <c r="X401" s="5"/>
      <c r="Y401" s="5"/>
      <c r="Z401" s="5"/>
      <c r="AA401" s="5"/>
      <c r="AB401" s="5"/>
      <c r="AC401" s="5"/>
      <c r="AD401" s="5"/>
      <c r="AE401" s="5"/>
      <c r="AF401" s="5"/>
      <c r="AG401" s="5"/>
      <c r="AH401" s="5"/>
      <c r="AI401" s="5"/>
      <c r="AJ401" s="5"/>
      <c r="AK401" s="5"/>
      <c r="AL401" s="5"/>
      <c r="AM401" s="5"/>
      <c r="AN401" s="5"/>
      <c r="AO401" s="5"/>
      <c r="AP401" s="5"/>
      <c r="AQ401" s="5"/>
      <c r="AR401" s="5"/>
      <c r="AS401" s="5"/>
      <c r="AT401" s="5"/>
      <c r="AU401" s="5"/>
      <c r="AV401" s="5"/>
      <c r="AW401" s="5"/>
      <c r="AX401" s="5"/>
      <c r="AY401" s="5"/>
    </row>
    <row r="402" spans="1:51" x14ac:dyDescent="0.25">
      <c r="A402" s="5" t="str">
        <f t="shared" si="17"/>
        <v>Accumulated impairments on financial assets to total (gross) assets201003</v>
      </c>
      <c r="B402" s="116">
        <v>201003</v>
      </c>
      <c r="C402" s="116">
        <v>20</v>
      </c>
      <c r="D402" s="116" t="s">
        <v>22</v>
      </c>
      <c r="E402" s="116">
        <v>4.4612966999999998E-3</v>
      </c>
      <c r="F402" s="116">
        <v>8.7799240999999993E-3</v>
      </c>
      <c r="G402" s="116">
        <v>1.4922299599999999E-2</v>
      </c>
      <c r="H402" s="116">
        <v>1.79710787E-2</v>
      </c>
      <c r="I402" s="116">
        <v>1.2839708999999999E-2</v>
      </c>
      <c r="J402" s="116">
        <v>2.33110646E-2</v>
      </c>
      <c r="K402" s="116">
        <v>4.4402880800000002E-2</v>
      </c>
      <c r="L402" s="117">
        <v>337101740501</v>
      </c>
      <c r="M402" s="117">
        <v>26254625000000</v>
      </c>
      <c r="N402" s="116">
        <v>1.2259720300000001E-2</v>
      </c>
      <c r="O402" s="116">
        <v>2.03018321E-2</v>
      </c>
      <c r="P402" s="116">
        <v>45</v>
      </c>
      <c r="Q402" s="5"/>
      <c r="R402" s="5"/>
      <c r="S402" s="6"/>
      <c r="T402" s="6"/>
      <c r="U402" s="5"/>
      <c r="V402" s="5"/>
      <c r="W402" s="6"/>
      <c r="X402" s="5"/>
      <c r="Y402" s="5"/>
      <c r="Z402" s="5"/>
      <c r="AA402" s="5"/>
      <c r="AB402" s="5"/>
      <c r="AC402" s="5"/>
      <c r="AD402" s="5"/>
      <c r="AE402" s="5"/>
      <c r="AF402" s="5"/>
      <c r="AG402" s="5"/>
      <c r="AH402" s="5"/>
      <c r="AI402" s="5"/>
      <c r="AJ402" s="5"/>
      <c r="AK402" s="5"/>
      <c r="AL402" s="5"/>
      <c r="AM402" s="5"/>
      <c r="AN402" s="5"/>
      <c r="AO402" s="5"/>
      <c r="AP402" s="5"/>
      <c r="AQ402" s="5"/>
      <c r="AR402" s="5"/>
      <c r="AS402" s="5"/>
      <c r="AT402" s="5"/>
      <c r="AU402" s="5"/>
      <c r="AV402" s="5"/>
      <c r="AW402" s="5"/>
      <c r="AX402" s="5"/>
      <c r="AY402" s="5"/>
    </row>
    <row r="403" spans="1:51" x14ac:dyDescent="0.25">
      <c r="A403" s="5" t="str">
        <f t="shared" si="17"/>
        <v>Accumulated impairments on financial assets to total (gross) assets201006</v>
      </c>
      <c r="B403" s="116">
        <v>201006</v>
      </c>
      <c r="C403" s="116">
        <v>20</v>
      </c>
      <c r="D403" s="116" t="s">
        <v>22</v>
      </c>
      <c r="E403" s="116">
        <v>4.6873907999999999E-3</v>
      </c>
      <c r="F403" s="116">
        <v>8.7722893999999992E-3</v>
      </c>
      <c r="G403" s="116">
        <v>1.49845355E-2</v>
      </c>
      <c r="H403" s="116">
        <v>1.8537734899999998E-2</v>
      </c>
      <c r="I403" s="116">
        <v>1.28985117E-2</v>
      </c>
      <c r="J403" s="116">
        <v>2.3006107000000001E-2</v>
      </c>
      <c r="K403" s="116">
        <v>4.8415626400000002E-2</v>
      </c>
      <c r="L403" s="117">
        <v>352249415012</v>
      </c>
      <c r="M403" s="117">
        <v>27309307000000</v>
      </c>
      <c r="N403" s="116">
        <v>1.21194883E-2</v>
      </c>
      <c r="O403" s="116">
        <v>2.1056570600000001E-2</v>
      </c>
      <c r="P403" s="116">
        <v>45</v>
      </c>
      <c r="Q403" s="5"/>
      <c r="R403" s="5"/>
      <c r="S403" s="6"/>
      <c r="T403" s="6"/>
      <c r="U403" s="5"/>
      <c r="V403" s="5"/>
      <c r="W403" s="6"/>
      <c r="X403" s="5"/>
      <c r="Y403" s="5"/>
      <c r="Z403" s="5"/>
      <c r="AA403" s="5"/>
      <c r="AB403" s="5"/>
      <c r="AC403" s="5"/>
      <c r="AD403" s="5"/>
      <c r="AE403" s="5"/>
      <c r="AF403" s="5"/>
      <c r="AG403" s="5"/>
      <c r="AH403" s="5"/>
      <c r="AI403" s="5"/>
      <c r="AJ403" s="5"/>
      <c r="AK403" s="5"/>
      <c r="AL403" s="5"/>
      <c r="AM403" s="5"/>
      <c r="AN403" s="5"/>
      <c r="AO403" s="5"/>
      <c r="AP403" s="5"/>
      <c r="AQ403" s="5"/>
      <c r="AR403" s="5"/>
      <c r="AS403" s="5"/>
      <c r="AT403" s="5"/>
      <c r="AU403" s="5"/>
      <c r="AV403" s="5"/>
      <c r="AW403" s="5"/>
      <c r="AX403" s="5"/>
      <c r="AY403" s="5"/>
    </row>
    <row r="404" spans="1:51" x14ac:dyDescent="0.25">
      <c r="A404" s="5" t="str">
        <f t="shared" si="17"/>
        <v>Accumulated impairments on financial assets to total (gross) assets201009</v>
      </c>
      <c r="B404" s="116">
        <v>201009</v>
      </c>
      <c r="C404" s="116">
        <v>20</v>
      </c>
      <c r="D404" s="116" t="s">
        <v>22</v>
      </c>
      <c r="E404" s="116">
        <v>4.4043559000000003E-3</v>
      </c>
      <c r="F404" s="116">
        <v>8.4132812000000008E-3</v>
      </c>
      <c r="G404" s="116">
        <v>1.5913935399999999E-2</v>
      </c>
      <c r="H404" s="116">
        <v>1.9321211899999999E-2</v>
      </c>
      <c r="I404" s="116">
        <v>1.3631287400000001E-2</v>
      </c>
      <c r="J404" s="116">
        <v>2.7903120100000001E-2</v>
      </c>
      <c r="K404" s="116">
        <v>4.97255936E-2</v>
      </c>
      <c r="L404" s="117">
        <v>372902444449</v>
      </c>
      <c r="M404" s="117">
        <v>27356363000000</v>
      </c>
      <c r="N404" s="116">
        <v>1.25875099E-2</v>
      </c>
      <c r="O404" s="116">
        <v>2.0735164E-2</v>
      </c>
      <c r="P404" s="116">
        <v>46</v>
      </c>
      <c r="Q404" s="5"/>
      <c r="R404" s="5"/>
      <c r="S404" s="6"/>
      <c r="T404" s="6"/>
      <c r="U404" s="5"/>
      <c r="V404" s="5"/>
      <c r="W404" s="6"/>
      <c r="X404" s="5"/>
      <c r="Y404" s="5"/>
      <c r="Z404" s="5"/>
      <c r="AA404" s="5"/>
      <c r="AB404" s="5"/>
      <c r="AC404" s="5"/>
      <c r="AD404" s="5"/>
      <c r="AE404" s="5"/>
      <c r="AF404" s="5"/>
      <c r="AG404" s="5"/>
      <c r="AH404" s="5"/>
      <c r="AI404" s="5"/>
      <c r="AJ404" s="5"/>
      <c r="AK404" s="5"/>
      <c r="AL404" s="5"/>
      <c r="AM404" s="5"/>
      <c r="AN404" s="5"/>
      <c r="AO404" s="5"/>
      <c r="AP404" s="5"/>
      <c r="AQ404" s="5"/>
      <c r="AR404" s="5"/>
      <c r="AS404" s="5"/>
      <c r="AT404" s="5"/>
      <c r="AU404" s="5"/>
      <c r="AV404" s="5"/>
      <c r="AW404" s="5"/>
      <c r="AX404" s="5"/>
      <c r="AY404" s="5"/>
    </row>
    <row r="405" spans="1:51" x14ac:dyDescent="0.25">
      <c r="A405" s="5" t="str">
        <f t="shared" si="17"/>
        <v>Accumulated impairments on financial assets to total (gross) assets201012</v>
      </c>
      <c r="B405" s="116">
        <v>201012</v>
      </c>
      <c r="C405" s="116">
        <v>20</v>
      </c>
      <c r="D405" s="116" t="s">
        <v>22</v>
      </c>
      <c r="E405" s="116">
        <v>4.0682228000000001E-3</v>
      </c>
      <c r="F405" s="116">
        <v>8.7515257999999999E-3</v>
      </c>
      <c r="G405" s="116">
        <v>1.70780497E-2</v>
      </c>
      <c r="H405" s="116">
        <v>1.9889504200000001E-2</v>
      </c>
      <c r="I405" s="116">
        <v>1.36176392E-2</v>
      </c>
      <c r="J405" s="116">
        <v>2.6749744499999999E-2</v>
      </c>
      <c r="K405" s="116">
        <v>5.2066251299999998E-2</v>
      </c>
      <c r="L405" s="117">
        <v>359304781557</v>
      </c>
      <c r="M405" s="117">
        <v>26385248000000</v>
      </c>
      <c r="N405" s="116">
        <v>1.3457271099999999E-2</v>
      </c>
      <c r="O405" s="116">
        <v>2.14343611E-2</v>
      </c>
      <c r="P405" s="116">
        <v>46</v>
      </c>
      <c r="Q405" s="5"/>
      <c r="R405" s="5"/>
      <c r="S405" s="6"/>
      <c r="T405" s="6"/>
      <c r="U405" s="5"/>
      <c r="V405" s="5"/>
      <c r="W405" s="6"/>
      <c r="X405" s="5"/>
      <c r="Y405" s="5"/>
      <c r="Z405" s="5"/>
      <c r="AA405" s="5"/>
      <c r="AB405" s="5"/>
      <c r="AC405" s="5"/>
      <c r="AD405" s="5"/>
      <c r="AE405" s="5"/>
      <c r="AF405" s="5"/>
      <c r="AG405" s="5"/>
      <c r="AH405" s="5"/>
      <c r="AI405" s="5"/>
      <c r="AJ405" s="5"/>
      <c r="AK405" s="5"/>
      <c r="AL405" s="5"/>
      <c r="AM405" s="5"/>
      <c r="AN405" s="5"/>
      <c r="AO405" s="5"/>
      <c r="AP405" s="5"/>
      <c r="AQ405" s="5"/>
      <c r="AR405" s="5"/>
      <c r="AS405" s="5"/>
      <c r="AT405" s="5"/>
      <c r="AU405" s="5"/>
      <c r="AV405" s="5"/>
      <c r="AW405" s="5"/>
      <c r="AX405" s="5"/>
      <c r="AY405" s="5"/>
    </row>
    <row r="406" spans="1:51" x14ac:dyDescent="0.25">
      <c r="A406" s="5" t="str">
        <f t="shared" si="17"/>
        <v>Accumulated impairments on financial assets to total (gross) assets201103</v>
      </c>
      <c r="B406" s="116">
        <v>201103</v>
      </c>
      <c r="C406" s="116">
        <v>20</v>
      </c>
      <c r="D406" s="116" t="s">
        <v>22</v>
      </c>
      <c r="E406" s="116">
        <v>4.0976305000000003E-3</v>
      </c>
      <c r="F406" s="116">
        <v>8.4078697000000008E-3</v>
      </c>
      <c r="G406" s="116">
        <v>1.6362319899999998E-2</v>
      </c>
      <c r="H406" s="116">
        <v>2.03203528E-2</v>
      </c>
      <c r="I406" s="116">
        <v>1.36637053E-2</v>
      </c>
      <c r="J406" s="116">
        <v>2.94616316E-2</v>
      </c>
      <c r="K406" s="116">
        <v>4.8037157800000001E-2</v>
      </c>
      <c r="L406" s="117">
        <v>354885759163</v>
      </c>
      <c r="M406" s="117">
        <v>25972879000000</v>
      </c>
      <c r="N406" s="116">
        <v>1.3807659599999999E-2</v>
      </c>
      <c r="O406" s="116">
        <v>2.2617167399999999E-2</v>
      </c>
      <c r="P406" s="116">
        <v>46</v>
      </c>
      <c r="Q406" s="5"/>
      <c r="R406" s="5"/>
      <c r="S406" s="6"/>
      <c r="T406" s="6"/>
      <c r="U406" s="5"/>
      <c r="V406" s="5"/>
      <c r="W406" s="6"/>
      <c r="X406" s="5"/>
      <c r="Y406" s="5"/>
      <c r="Z406" s="5"/>
      <c r="AA406" s="5"/>
      <c r="AB406" s="5"/>
      <c r="AC406" s="5"/>
      <c r="AD406" s="5"/>
      <c r="AE406" s="5"/>
      <c r="AF406" s="5"/>
      <c r="AG406" s="5"/>
      <c r="AH406" s="5"/>
      <c r="AI406" s="5"/>
      <c r="AJ406" s="5"/>
      <c r="AK406" s="5"/>
      <c r="AL406" s="5"/>
      <c r="AM406" s="5"/>
      <c r="AN406" s="5"/>
      <c r="AO406" s="5"/>
      <c r="AP406" s="5"/>
      <c r="AQ406" s="5"/>
      <c r="AR406" s="5"/>
      <c r="AS406" s="5"/>
      <c r="AT406" s="5"/>
      <c r="AU406" s="5"/>
      <c r="AV406" s="5"/>
      <c r="AW406" s="5"/>
      <c r="AX406" s="5"/>
      <c r="AY406" s="5"/>
    </row>
    <row r="407" spans="1:51" x14ac:dyDescent="0.25">
      <c r="A407" s="5" t="str">
        <f t="shared" si="17"/>
        <v>Accumulated impairments on financial assets to total (gross) assets201106</v>
      </c>
      <c r="B407" s="116">
        <v>201106</v>
      </c>
      <c r="C407" s="116">
        <v>20</v>
      </c>
      <c r="D407" s="116" t="s">
        <v>22</v>
      </c>
      <c r="E407" s="116">
        <v>4.0487374999999999E-3</v>
      </c>
      <c r="F407" s="116">
        <v>7.7945966999999998E-3</v>
      </c>
      <c r="G407" s="116">
        <v>1.5225104999999999E-2</v>
      </c>
      <c r="H407" s="116">
        <v>2.1188195699999999E-2</v>
      </c>
      <c r="I407" s="116">
        <v>1.3930460800000001E-2</v>
      </c>
      <c r="J407" s="116">
        <v>2.9467732E-2</v>
      </c>
      <c r="K407" s="116">
        <v>7.1765214999999993E-2</v>
      </c>
      <c r="L407" s="117">
        <v>383150976472</v>
      </c>
      <c r="M407" s="117">
        <v>27504544000000</v>
      </c>
      <c r="N407" s="116">
        <v>1.39584502E-2</v>
      </c>
      <c r="O407" s="116">
        <v>1.9939113200000001E-2</v>
      </c>
      <c r="P407" s="116">
        <v>52</v>
      </c>
      <c r="Q407" s="5"/>
      <c r="R407" s="5"/>
      <c r="S407" s="6"/>
      <c r="T407" s="6"/>
      <c r="U407" s="5"/>
      <c r="V407" s="5"/>
      <c r="W407" s="6"/>
      <c r="X407" s="5"/>
      <c r="Y407" s="5"/>
      <c r="Z407" s="5"/>
      <c r="AA407" s="5"/>
      <c r="AB407" s="5"/>
      <c r="AC407" s="5"/>
      <c r="AD407" s="5"/>
      <c r="AE407" s="5"/>
      <c r="AF407" s="5"/>
      <c r="AG407" s="5"/>
      <c r="AH407" s="5"/>
      <c r="AI407" s="5"/>
      <c r="AJ407" s="5"/>
      <c r="AK407" s="5"/>
      <c r="AL407" s="5"/>
      <c r="AM407" s="5"/>
      <c r="AN407" s="5"/>
      <c r="AO407" s="5"/>
      <c r="AP407" s="5"/>
      <c r="AQ407" s="5"/>
      <c r="AR407" s="5"/>
      <c r="AS407" s="5"/>
      <c r="AT407" s="5"/>
      <c r="AU407" s="5"/>
      <c r="AV407" s="5"/>
      <c r="AW407" s="5"/>
      <c r="AX407" s="5"/>
      <c r="AY407" s="5"/>
    </row>
    <row r="408" spans="1:51" x14ac:dyDescent="0.25">
      <c r="A408" s="5" t="str">
        <f t="shared" si="17"/>
        <v>Accumulated impairments on financial assets to total (gross) assets201109</v>
      </c>
      <c r="B408" s="116">
        <v>201109</v>
      </c>
      <c r="C408" s="116">
        <v>20</v>
      </c>
      <c r="D408" s="116" t="s">
        <v>22</v>
      </c>
      <c r="E408" s="116">
        <v>3.7397022000000002E-3</v>
      </c>
      <c r="F408" s="116">
        <v>7.3771517E-3</v>
      </c>
      <c r="G408" s="116">
        <v>1.5127503699999999E-2</v>
      </c>
      <c r="H408" s="116">
        <v>2.1252522699999998E-2</v>
      </c>
      <c r="I408" s="116">
        <v>1.3111328699999999E-2</v>
      </c>
      <c r="J408" s="116">
        <v>3.1112391E-2</v>
      </c>
      <c r="K408" s="116">
        <v>5.2431349799999999E-2</v>
      </c>
      <c r="L408" s="117">
        <v>391061201148</v>
      </c>
      <c r="M408" s="117">
        <v>29826207000000</v>
      </c>
      <c r="N408" s="116">
        <v>1.36781404E-2</v>
      </c>
      <c r="O408" s="116">
        <v>2.12649946E-2</v>
      </c>
      <c r="P408" s="116">
        <v>52</v>
      </c>
      <c r="Q408" s="5"/>
      <c r="R408" s="5"/>
      <c r="S408" s="6"/>
      <c r="T408" s="6"/>
      <c r="U408" s="5"/>
      <c r="V408" s="5"/>
      <c r="W408" s="6"/>
      <c r="X408" s="5"/>
      <c r="Y408" s="5"/>
      <c r="Z408" s="5"/>
      <c r="AA408" s="5"/>
      <c r="AB408" s="5"/>
      <c r="AC408" s="5"/>
      <c r="AD408" s="5"/>
      <c r="AE408" s="5"/>
      <c r="AF408" s="5"/>
      <c r="AG408" s="5"/>
      <c r="AH408" s="5"/>
      <c r="AI408" s="5"/>
      <c r="AJ408" s="5"/>
      <c r="AK408" s="5"/>
      <c r="AL408" s="5"/>
      <c r="AM408" s="5"/>
      <c r="AN408" s="5"/>
      <c r="AO408" s="5"/>
      <c r="AP408" s="5"/>
      <c r="AQ408" s="5"/>
      <c r="AR408" s="5"/>
      <c r="AS408" s="5"/>
      <c r="AT408" s="5"/>
      <c r="AU408" s="5"/>
      <c r="AV408" s="5"/>
      <c r="AW408" s="5"/>
      <c r="AX408" s="5"/>
      <c r="AY408" s="5"/>
    </row>
    <row r="409" spans="1:51" x14ac:dyDescent="0.25">
      <c r="A409" s="5" t="str">
        <f t="shared" si="17"/>
        <v>Accumulated impairments on financial assets to total (gross) assets201112</v>
      </c>
      <c r="B409" s="116">
        <v>201112</v>
      </c>
      <c r="C409" s="116">
        <v>20</v>
      </c>
      <c r="D409" s="116" t="s">
        <v>22</v>
      </c>
      <c r="E409" s="116">
        <v>2.6771389999999998E-3</v>
      </c>
      <c r="F409" s="116">
        <v>7.7795227000000003E-3</v>
      </c>
      <c r="G409" s="116">
        <v>1.6063586899999999E-2</v>
      </c>
      <c r="H409" s="116">
        <v>3.0012152699999999E-2</v>
      </c>
      <c r="I409" s="116">
        <v>1.55328846E-2</v>
      </c>
      <c r="J409" s="116">
        <v>3.72506425E-2</v>
      </c>
      <c r="K409" s="116">
        <v>0.10820129940000001</v>
      </c>
      <c r="L409" s="117">
        <v>452205138749</v>
      </c>
      <c r="M409" s="117">
        <v>29112760000000</v>
      </c>
      <c r="N409" s="116">
        <v>1.4732271999999999E-2</v>
      </c>
      <c r="O409" s="116">
        <v>2.4264243200000001E-2</v>
      </c>
      <c r="P409" s="116">
        <v>55</v>
      </c>
      <c r="Q409" s="5"/>
      <c r="R409" s="5"/>
      <c r="S409" s="6"/>
      <c r="T409" s="6"/>
      <c r="U409" s="5"/>
      <c r="V409" s="5"/>
      <c r="W409" s="6"/>
      <c r="X409" s="5"/>
      <c r="Y409" s="5"/>
      <c r="Z409" s="5"/>
      <c r="AA409" s="5"/>
      <c r="AB409" s="5"/>
      <c r="AC409" s="5"/>
      <c r="AD409" s="5"/>
      <c r="AE409" s="5"/>
      <c r="AF409" s="5"/>
      <c r="AG409" s="5"/>
      <c r="AH409" s="5"/>
      <c r="AI409" s="5"/>
      <c r="AJ409" s="5"/>
      <c r="AK409" s="5"/>
      <c r="AL409" s="5"/>
      <c r="AM409" s="5"/>
      <c r="AN409" s="5"/>
      <c r="AO409" s="5"/>
      <c r="AP409" s="5"/>
      <c r="AQ409" s="5"/>
      <c r="AR409" s="5"/>
      <c r="AS409" s="5"/>
      <c r="AT409" s="5"/>
      <c r="AU409" s="5"/>
      <c r="AV409" s="5"/>
      <c r="AW409" s="5"/>
      <c r="AX409" s="5"/>
      <c r="AY409" s="5"/>
    </row>
    <row r="410" spans="1:51" x14ac:dyDescent="0.25">
      <c r="A410" s="5" t="str">
        <f t="shared" si="17"/>
        <v>Accumulated impairments on financial assets to total (gross) assets201203</v>
      </c>
      <c r="B410" s="116">
        <v>201203</v>
      </c>
      <c r="C410" s="116">
        <v>20</v>
      </c>
      <c r="D410" s="116" t="s">
        <v>22</v>
      </c>
      <c r="E410" s="116">
        <v>3.2759962999999999E-3</v>
      </c>
      <c r="F410" s="116">
        <v>7.5054198000000004E-3</v>
      </c>
      <c r="G410" s="116">
        <v>1.6002081200000001E-2</v>
      </c>
      <c r="H410" s="116">
        <v>2.6574034400000002E-2</v>
      </c>
      <c r="I410" s="116">
        <v>1.4795249200000001E-2</v>
      </c>
      <c r="J410" s="116">
        <v>3.6998830599999998E-2</v>
      </c>
      <c r="K410" s="116">
        <v>9.4790314599999995E-2</v>
      </c>
      <c r="L410" s="117">
        <v>424864967613</v>
      </c>
      <c r="M410" s="117">
        <v>28716310000000</v>
      </c>
      <c r="N410" s="116">
        <v>1.14660761E-2</v>
      </c>
      <c r="O410" s="116">
        <v>2.8379650199999999E-2</v>
      </c>
      <c r="P410" s="116">
        <v>55</v>
      </c>
      <c r="Q410" s="5"/>
      <c r="R410" s="5"/>
      <c r="S410" s="6"/>
      <c r="T410" s="6"/>
      <c r="U410" s="5"/>
      <c r="V410" s="5"/>
      <c r="W410" s="6"/>
      <c r="X410" s="5"/>
      <c r="Y410" s="5"/>
      <c r="Z410" s="5"/>
      <c r="AA410" s="5"/>
      <c r="AB410" s="5"/>
      <c r="AC410" s="5"/>
      <c r="AD410" s="5"/>
      <c r="AE410" s="5"/>
      <c r="AF410" s="5"/>
      <c r="AG410" s="5"/>
      <c r="AH410" s="5"/>
      <c r="AI410" s="5"/>
      <c r="AJ410" s="5"/>
      <c r="AK410" s="5"/>
      <c r="AL410" s="5"/>
      <c r="AM410" s="5"/>
      <c r="AN410" s="5"/>
      <c r="AO410" s="5"/>
      <c r="AP410" s="5"/>
      <c r="AQ410" s="5"/>
      <c r="AR410" s="5"/>
      <c r="AS410" s="5"/>
      <c r="AT410" s="5"/>
      <c r="AU410" s="5"/>
      <c r="AV410" s="5"/>
      <c r="AW410" s="5"/>
      <c r="AX410" s="5"/>
      <c r="AY410" s="5"/>
    </row>
    <row r="411" spans="1:51" x14ac:dyDescent="0.25">
      <c r="A411" s="5" t="str">
        <f t="shared" si="17"/>
        <v>Accumulated impairments on financial assets to total (gross) assets201206</v>
      </c>
      <c r="B411" s="116">
        <v>201206</v>
      </c>
      <c r="C411" s="116">
        <v>20</v>
      </c>
      <c r="D411" s="116" t="s">
        <v>22</v>
      </c>
      <c r="E411" s="116">
        <v>3.3913457999999999E-3</v>
      </c>
      <c r="F411" s="116">
        <v>6.9896191999999999E-3</v>
      </c>
      <c r="G411" s="116">
        <v>1.6618489100000002E-2</v>
      </c>
      <c r="H411" s="116">
        <v>2.7415824200000001E-2</v>
      </c>
      <c r="I411" s="116">
        <v>1.4943298400000001E-2</v>
      </c>
      <c r="J411" s="116">
        <v>3.7120878000000003E-2</v>
      </c>
      <c r="K411" s="116">
        <v>9.7913159E-2</v>
      </c>
      <c r="L411" s="117">
        <v>441406855847</v>
      </c>
      <c r="M411" s="117">
        <v>29538784000000</v>
      </c>
      <c r="N411" s="116">
        <v>1.1243751999999999E-2</v>
      </c>
      <c r="O411" s="116">
        <v>2.9629708800000001E-2</v>
      </c>
      <c r="P411" s="116">
        <v>55</v>
      </c>
      <c r="Q411" s="5"/>
      <c r="R411" s="5"/>
      <c r="S411" s="6"/>
      <c r="T411" s="6"/>
      <c r="U411" s="5"/>
      <c r="V411" s="5"/>
      <c r="W411" s="6"/>
      <c r="X411" s="5"/>
      <c r="Y411" s="5"/>
      <c r="Z411" s="5"/>
      <c r="AA411" s="5"/>
      <c r="AB411" s="5"/>
      <c r="AC411" s="5"/>
      <c r="AD411" s="5"/>
      <c r="AE411" s="5"/>
      <c r="AF411" s="5"/>
      <c r="AG411" s="5"/>
      <c r="AH411" s="5"/>
      <c r="AI411" s="5"/>
      <c r="AJ411" s="5"/>
      <c r="AK411" s="5"/>
      <c r="AL411" s="5"/>
      <c r="AM411" s="5"/>
      <c r="AN411" s="5"/>
      <c r="AO411" s="5"/>
      <c r="AP411" s="5"/>
      <c r="AQ411" s="5"/>
      <c r="AR411" s="5"/>
      <c r="AS411" s="5"/>
      <c r="AT411" s="5"/>
      <c r="AU411" s="5"/>
      <c r="AV411" s="5"/>
      <c r="AW411" s="5"/>
      <c r="AX411" s="5"/>
      <c r="AY411" s="5"/>
    </row>
    <row r="412" spans="1:51" x14ac:dyDescent="0.25">
      <c r="A412" s="5" t="str">
        <f t="shared" si="17"/>
        <v>Accumulated impairments on financial assets to total (gross) assets201209</v>
      </c>
      <c r="B412" s="116">
        <v>201209</v>
      </c>
      <c r="C412" s="116">
        <v>20</v>
      </c>
      <c r="D412" s="116" t="s">
        <v>22</v>
      </c>
      <c r="E412" s="116">
        <v>2.8053182999999999E-3</v>
      </c>
      <c r="F412" s="116">
        <v>6.7255741999999999E-3</v>
      </c>
      <c r="G412" s="116">
        <v>1.67897111E-2</v>
      </c>
      <c r="H412" s="116">
        <v>2.92166518E-2</v>
      </c>
      <c r="I412" s="116">
        <v>1.5384482600000001E-2</v>
      </c>
      <c r="J412" s="116">
        <v>3.7520810299999999E-2</v>
      </c>
      <c r="K412" s="116">
        <v>0.1002567345</v>
      </c>
      <c r="L412" s="117">
        <v>457931833503</v>
      </c>
      <c r="M412" s="117">
        <v>29765826000000</v>
      </c>
      <c r="N412" s="116">
        <v>1.13087738E-2</v>
      </c>
      <c r="O412" s="116">
        <v>3.1992808599999999E-2</v>
      </c>
      <c r="P412" s="116">
        <v>55</v>
      </c>
      <c r="Q412" s="5"/>
      <c r="R412" s="5"/>
      <c r="S412" s="6"/>
      <c r="T412" s="6"/>
      <c r="U412" s="5"/>
      <c r="V412" s="5"/>
      <c r="W412" s="6"/>
      <c r="X412" s="5"/>
      <c r="Y412" s="5"/>
      <c r="Z412" s="5"/>
      <c r="AA412" s="5"/>
      <c r="AB412" s="5"/>
      <c r="AC412" s="5"/>
      <c r="AD412" s="5"/>
      <c r="AE412" s="5"/>
      <c r="AF412" s="5"/>
      <c r="AG412" s="5"/>
      <c r="AH412" s="5"/>
      <c r="AI412" s="5"/>
      <c r="AJ412" s="5"/>
      <c r="AK412" s="5"/>
      <c r="AL412" s="5"/>
      <c r="AM412" s="5"/>
      <c r="AN412" s="5"/>
      <c r="AO412" s="5"/>
      <c r="AP412" s="5"/>
      <c r="AQ412" s="5"/>
      <c r="AR412" s="5"/>
      <c r="AS412" s="5"/>
      <c r="AT412" s="5"/>
      <c r="AU412" s="5"/>
      <c r="AV412" s="5"/>
      <c r="AW412" s="5"/>
      <c r="AX412" s="5"/>
      <c r="AY412" s="5"/>
    </row>
    <row r="413" spans="1:51" x14ac:dyDescent="0.25">
      <c r="A413" s="5" t="str">
        <f t="shared" si="17"/>
        <v>Accumulated impairments on financial assets to total (gross) assets201212</v>
      </c>
      <c r="B413" s="116">
        <v>201212</v>
      </c>
      <c r="C413" s="116">
        <v>20</v>
      </c>
      <c r="D413" s="116" t="s">
        <v>22</v>
      </c>
      <c r="E413" s="116">
        <v>2.6786768999999999E-3</v>
      </c>
      <c r="F413" s="116">
        <v>6.9990167999999997E-3</v>
      </c>
      <c r="G413" s="116">
        <v>1.76514212E-2</v>
      </c>
      <c r="H413" s="116">
        <v>3.0832491100000001E-2</v>
      </c>
      <c r="I413" s="116">
        <v>1.5844588100000001E-2</v>
      </c>
      <c r="J413" s="116">
        <v>3.8530806899999999E-2</v>
      </c>
      <c r="K413" s="116">
        <v>0.11307667070000001</v>
      </c>
      <c r="L413" s="117">
        <v>451017702789</v>
      </c>
      <c r="M413" s="117">
        <v>28465095000000</v>
      </c>
      <c r="N413" s="116">
        <v>1.2056189199999999E-2</v>
      </c>
      <c r="O413" s="116">
        <v>3.3669616499999999E-2</v>
      </c>
      <c r="P413" s="116">
        <v>55</v>
      </c>
      <c r="Q413" s="5"/>
      <c r="R413" s="5"/>
      <c r="S413" s="6"/>
      <c r="T413" s="6"/>
      <c r="U413" s="5"/>
      <c r="V413" s="5"/>
      <c r="W413" s="6"/>
      <c r="X413" s="5"/>
      <c r="Y413" s="5"/>
      <c r="Z413" s="5"/>
      <c r="AA413" s="5"/>
      <c r="AB413" s="5"/>
      <c r="AC413" s="5"/>
      <c r="AD413" s="5"/>
      <c r="AE413" s="5"/>
      <c r="AF413" s="5"/>
      <c r="AG413" s="5"/>
      <c r="AH413" s="5"/>
      <c r="AI413" s="5"/>
      <c r="AJ413" s="5"/>
      <c r="AK413" s="5"/>
      <c r="AL413" s="5"/>
      <c r="AM413" s="5"/>
      <c r="AN413" s="5"/>
      <c r="AO413" s="5"/>
      <c r="AP413" s="5"/>
      <c r="AQ413" s="5"/>
      <c r="AR413" s="5"/>
      <c r="AS413" s="5"/>
      <c r="AT413" s="5"/>
      <c r="AU413" s="5"/>
      <c r="AV413" s="5"/>
      <c r="AW413" s="5"/>
      <c r="AX413" s="5"/>
      <c r="AY413" s="5"/>
    </row>
    <row r="414" spans="1:51" x14ac:dyDescent="0.25">
      <c r="A414" s="5" t="str">
        <f t="shared" si="17"/>
        <v>Accumulated impairments on financial assets to total (gross) assets201303</v>
      </c>
      <c r="B414" s="116">
        <v>201303</v>
      </c>
      <c r="C414" s="116">
        <v>20</v>
      </c>
      <c r="D414" s="116" t="s">
        <v>22</v>
      </c>
      <c r="E414" s="116">
        <v>2.6377017999999999E-3</v>
      </c>
      <c r="F414" s="116">
        <v>7.4085321000000003E-3</v>
      </c>
      <c r="G414" s="116">
        <v>1.7180896399999999E-2</v>
      </c>
      <c r="H414" s="116">
        <v>3.1071777599999999E-2</v>
      </c>
      <c r="I414" s="116">
        <v>1.6221457799999998E-2</v>
      </c>
      <c r="J414" s="116">
        <v>4.01057264E-2</v>
      </c>
      <c r="K414" s="116">
        <v>0.1163072461</v>
      </c>
      <c r="L414" s="117">
        <v>463132609526</v>
      </c>
      <c r="M414" s="117">
        <v>28550616000000</v>
      </c>
      <c r="N414" s="116">
        <v>1.15271981E-2</v>
      </c>
      <c r="O414" s="116">
        <v>3.4867996399999997E-2</v>
      </c>
      <c r="P414" s="116">
        <v>54</v>
      </c>
      <c r="Q414" s="5"/>
      <c r="R414" s="5"/>
      <c r="S414" s="6"/>
      <c r="T414" s="6"/>
      <c r="U414" s="5"/>
      <c r="V414" s="5"/>
      <c r="W414" s="6"/>
      <c r="X414" s="5"/>
      <c r="Y414" s="5"/>
      <c r="Z414" s="5"/>
      <c r="AA414" s="5"/>
      <c r="AB414" s="5"/>
      <c r="AC414" s="5"/>
      <c r="AD414" s="5"/>
      <c r="AE414" s="5"/>
      <c r="AF414" s="5"/>
      <c r="AG414" s="5"/>
      <c r="AH414" s="5"/>
      <c r="AI414" s="5"/>
      <c r="AJ414" s="5"/>
      <c r="AK414" s="5"/>
      <c r="AL414" s="5"/>
      <c r="AM414" s="5"/>
      <c r="AN414" s="5"/>
      <c r="AO414" s="5"/>
      <c r="AP414" s="5"/>
      <c r="AQ414" s="5"/>
      <c r="AR414" s="5"/>
      <c r="AS414" s="5"/>
      <c r="AT414" s="5"/>
      <c r="AU414" s="5"/>
      <c r="AV414" s="5"/>
      <c r="AW414" s="5"/>
      <c r="AX414" s="5"/>
      <c r="AY414" s="5"/>
    </row>
    <row r="415" spans="1:51" x14ac:dyDescent="0.25">
      <c r="A415" s="5" t="str">
        <f t="shared" si="17"/>
        <v>Accumulated impairments on financial assets to total (gross) assets201306</v>
      </c>
      <c r="B415" s="116">
        <v>201306</v>
      </c>
      <c r="C415" s="116">
        <v>20</v>
      </c>
      <c r="D415" s="116" t="s">
        <v>22</v>
      </c>
      <c r="E415" s="116">
        <v>2.8269083E-3</v>
      </c>
      <c r="F415" s="116">
        <v>7.5070581999999997E-3</v>
      </c>
      <c r="G415" s="116">
        <v>1.7977538500000001E-2</v>
      </c>
      <c r="H415" s="116">
        <v>3.2371259700000002E-2</v>
      </c>
      <c r="I415" s="116">
        <v>1.6942895600000001E-2</v>
      </c>
      <c r="J415" s="116">
        <v>4.1330552999999999E-2</v>
      </c>
      <c r="K415" s="116">
        <v>0.1203838178</v>
      </c>
      <c r="L415" s="117">
        <v>465465477952</v>
      </c>
      <c r="M415" s="117">
        <v>27472605000000</v>
      </c>
      <c r="N415" s="116">
        <v>1.1173819E-2</v>
      </c>
      <c r="O415" s="116">
        <v>3.5263560499999999E-2</v>
      </c>
      <c r="P415" s="116">
        <v>54</v>
      </c>
      <c r="Q415" s="5"/>
      <c r="R415" s="5"/>
      <c r="S415" s="6"/>
      <c r="T415" s="6"/>
      <c r="U415" s="5"/>
      <c r="V415" s="5"/>
      <c r="W415" s="6"/>
      <c r="X415" s="5"/>
      <c r="Y415" s="5"/>
      <c r="Z415" s="5"/>
      <c r="AA415" s="5"/>
      <c r="AB415" s="5"/>
      <c r="AC415" s="5"/>
      <c r="AD415" s="5"/>
      <c r="AE415" s="5"/>
      <c r="AF415" s="5"/>
      <c r="AG415" s="5"/>
      <c r="AH415" s="5"/>
      <c r="AI415" s="5"/>
      <c r="AJ415" s="5"/>
      <c r="AK415" s="5"/>
      <c r="AL415" s="5"/>
      <c r="AM415" s="5"/>
      <c r="AN415" s="5"/>
      <c r="AO415" s="5"/>
      <c r="AP415" s="5"/>
      <c r="AQ415" s="5"/>
      <c r="AR415" s="5"/>
      <c r="AS415" s="5"/>
      <c r="AT415" s="5"/>
      <c r="AU415" s="5"/>
      <c r="AV415" s="5"/>
      <c r="AW415" s="5"/>
      <c r="AX415" s="5"/>
      <c r="AY415" s="5"/>
    </row>
    <row r="416" spans="1:51" x14ac:dyDescent="0.25">
      <c r="A416" s="5" t="str">
        <f t="shared" si="17"/>
        <v>Accumulated impairments on financial assets to total (gross) assets201309</v>
      </c>
      <c r="B416" s="116">
        <v>201309</v>
      </c>
      <c r="C416" s="116">
        <v>20</v>
      </c>
      <c r="D416" s="116" t="s">
        <v>22</v>
      </c>
      <c r="E416" s="116">
        <v>2.9328328000000001E-3</v>
      </c>
      <c r="F416" s="116">
        <v>7.5992339000000002E-3</v>
      </c>
      <c r="G416" s="116">
        <v>1.7970429100000001E-2</v>
      </c>
      <c r="H416" s="116">
        <v>3.3514572300000003E-2</v>
      </c>
      <c r="I416" s="116">
        <v>1.75131013E-2</v>
      </c>
      <c r="J416" s="116">
        <v>4.1794085199999997E-2</v>
      </c>
      <c r="K416" s="116">
        <v>0.1214196064</v>
      </c>
      <c r="L416" s="117">
        <v>471702932382</v>
      </c>
      <c r="M416" s="117">
        <v>26934289000000</v>
      </c>
      <c r="N416" s="116">
        <v>1.22754861E-2</v>
      </c>
      <c r="O416" s="116">
        <v>3.5425659599999999E-2</v>
      </c>
      <c r="P416" s="116">
        <v>54</v>
      </c>
      <c r="Q416" s="5"/>
      <c r="R416" s="5"/>
      <c r="S416" s="6"/>
      <c r="T416" s="6"/>
      <c r="U416" s="10"/>
      <c r="V416" s="5"/>
      <c r="W416" s="6"/>
      <c r="X416" s="5"/>
      <c r="Y416" s="5"/>
      <c r="Z416" s="5"/>
      <c r="AA416" s="5"/>
      <c r="AB416" s="5"/>
      <c r="AC416" s="5"/>
      <c r="AD416" s="5"/>
      <c r="AE416" s="5"/>
      <c r="AF416" s="5"/>
      <c r="AG416" s="5"/>
      <c r="AH416" s="5"/>
      <c r="AI416" s="5"/>
      <c r="AJ416" s="5"/>
      <c r="AK416" s="5"/>
      <c r="AL416" s="5"/>
      <c r="AM416" s="5"/>
      <c r="AN416" s="5"/>
      <c r="AO416" s="5"/>
      <c r="AP416" s="5"/>
      <c r="AQ416" s="5"/>
      <c r="AR416" s="5"/>
      <c r="AS416" s="5"/>
      <c r="AT416" s="5"/>
      <c r="AU416" s="5"/>
      <c r="AV416" s="5"/>
      <c r="AW416" s="5"/>
      <c r="AX416" s="5"/>
      <c r="AY416" s="5"/>
    </row>
    <row r="417" spans="1:51" x14ac:dyDescent="0.25">
      <c r="A417" s="5" t="str">
        <f t="shared" si="17"/>
        <v>Accumulated impairments on financial assets to total (gross) assets201312</v>
      </c>
      <c r="B417" s="116">
        <v>201312</v>
      </c>
      <c r="C417" s="116">
        <v>20</v>
      </c>
      <c r="D417" s="116" t="s">
        <v>22</v>
      </c>
      <c r="E417" s="116">
        <v>2.3361595000000001E-3</v>
      </c>
      <c r="F417" s="116">
        <v>7.7527161000000002E-3</v>
      </c>
      <c r="G417" s="116">
        <v>1.8379571399999999E-2</v>
      </c>
      <c r="H417" s="116">
        <v>3.4734443699999999E-2</v>
      </c>
      <c r="I417" s="116">
        <v>1.8818646000000001E-2</v>
      </c>
      <c r="J417" s="116">
        <v>4.2762027699999997E-2</v>
      </c>
      <c r="K417" s="116">
        <v>0.12688476479999999</v>
      </c>
      <c r="L417" s="117">
        <v>483809521581</v>
      </c>
      <c r="M417" s="117">
        <v>25709051000000</v>
      </c>
      <c r="N417" s="116">
        <v>1.23901888E-2</v>
      </c>
      <c r="O417" s="116">
        <v>3.5599266999999997E-2</v>
      </c>
      <c r="P417" s="116">
        <v>54</v>
      </c>
      <c r="Q417" s="5"/>
      <c r="R417" s="5"/>
      <c r="S417" s="6"/>
      <c r="T417" s="6"/>
      <c r="U417" s="10"/>
      <c r="V417" s="5"/>
      <c r="W417" s="6"/>
      <c r="X417" s="5"/>
      <c r="Y417" s="5"/>
      <c r="Z417" s="5"/>
      <c r="AA417" s="5"/>
      <c r="AB417" s="5"/>
      <c r="AC417" s="5"/>
      <c r="AD417" s="5"/>
      <c r="AE417" s="5"/>
      <c r="AF417" s="5"/>
      <c r="AG417" s="5"/>
      <c r="AH417" s="5"/>
      <c r="AI417" s="5"/>
      <c r="AJ417" s="5"/>
      <c r="AK417" s="5"/>
      <c r="AL417" s="5"/>
      <c r="AM417" s="5"/>
      <c r="AN417" s="5"/>
      <c r="AO417" s="5"/>
      <c r="AP417" s="5"/>
      <c r="AQ417" s="5"/>
      <c r="AR417" s="5"/>
      <c r="AS417" s="5"/>
      <c r="AT417" s="5"/>
      <c r="AU417" s="5"/>
      <c r="AV417" s="5"/>
      <c r="AW417" s="5"/>
      <c r="AX417" s="5"/>
      <c r="AY417" s="5"/>
    </row>
    <row r="418" spans="1:51" x14ac:dyDescent="0.25">
      <c r="A418" s="5" t="str">
        <f t="shared" si="17"/>
        <v>Accumulated impairments on financial assets to total (gross) assets201403</v>
      </c>
      <c r="B418" s="116">
        <v>201403</v>
      </c>
      <c r="C418" s="116">
        <v>20</v>
      </c>
      <c r="D418" s="116" t="s">
        <v>22</v>
      </c>
      <c r="E418" s="116">
        <v>2.2504530999999999E-3</v>
      </c>
      <c r="F418" s="116">
        <v>7.6939979E-3</v>
      </c>
      <c r="G418" s="116">
        <v>1.7323087000000001E-2</v>
      </c>
      <c r="H418" s="116">
        <v>3.5303215499999999E-2</v>
      </c>
      <c r="I418" s="116">
        <v>1.8456661700000002E-2</v>
      </c>
      <c r="J418" s="116">
        <v>4.4381834500000002E-2</v>
      </c>
      <c r="K418" s="116">
        <v>0.12955818669999999</v>
      </c>
      <c r="L418" s="117">
        <v>484320439118</v>
      </c>
      <c r="M418" s="117">
        <v>26240955000000</v>
      </c>
      <c r="N418" s="116">
        <v>1.1777585700000001E-2</v>
      </c>
      <c r="O418" s="116">
        <v>3.3989678199999998E-2</v>
      </c>
      <c r="P418" s="116">
        <v>54</v>
      </c>
      <c r="Q418" s="5"/>
      <c r="R418" s="5"/>
      <c r="S418" s="6"/>
      <c r="T418" s="6"/>
      <c r="U418" s="10"/>
      <c r="V418" s="5"/>
      <c r="W418" s="6"/>
      <c r="X418" s="5"/>
      <c r="Y418" s="5"/>
      <c r="Z418" s="5"/>
      <c r="AA418" s="5"/>
      <c r="AB418" s="5"/>
      <c r="AC418" s="5"/>
      <c r="AD418" s="5"/>
      <c r="AE418" s="5"/>
      <c r="AF418" s="5"/>
      <c r="AG418" s="5"/>
      <c r="AH418" s="5"/>
      <c r="AI418" s="5"/>
      <c r="AJ418" s="5"/>
      <c r="AK418" s="5"/>
      <c r="AL418" s="5"/>
      <c r="AM418" s="5"/>
      <c r="AN418" s="5"/>
      <c r="AO418" s="5"/>
      <c r="AP418" s="5"/>
      <c r="AQ418" s="5"/>
      <c r="AR418" s="5"/>
      <c r="AS418" s="5"/>
      <c r="AT418" s="5"/>
      <c r="AU418" s="5"/>
      <c r="AV418" s="5"/>
      <c r="AW418" s="5"/>
      <c r="AX418" s="5"/>
      <c r="AY418" s="5"/>
    </row>
    <row r="419" spans="1:51" x14ac:dyDescent="0.25">
      <c r="A419" s="5" t="str">
        <f t="shared" si="17"/>
        <v>Accumulated impairments on financial assets to total (gross) assets201406</v>
      </c>
      <c r="B419" s="116">
        <v>201406</v>
      </c>
      <c r="C419" s="116">
        <v>20</v>
      </c>
      <c r="D419" s="116" t="s">
        <v>22</v>
      </c>
      <c r="E419" s="116">
        <v>2.141605E-3</v>
      </c>
      <c r="F419" s="116">
        <v>7.2697248000000003E-3</v>
      </c>
      <c r="G419" s="116">
        <v>1.7498793700000001E-2</v>
      </c>
      <c r="H419" s="116">
        <v>3.6304364200000001E-2</v>
      </c>
      <c r="I419" s="116">
        <v>1.8308926999999999E-2</v>
      </c>
      <c r="J419" s="116">
        <v>4.69098815E-2</v>
      </c>
      <c r="K419" s="116">
        <v>0.1334125032</v>
      </c>
      <c r="L419" s="117">
        <v>483069324797</v>
      </c>
      <c r="M419" s="117">
        <v>26384360000000</v>
      </c>
      <c r="N419" s="116">
        <v>1.13046997E-2</v>
      </c>
      <c r="O419" s="116">
        <v>3.1453160500000001E-2</v>
      </c>
      <c r="P419" s="116">
        <v>54</v>
      </c>
      <c r="Q419" s="5"/>
      <c r="R419" s="5"/>
      <c r="S419" s="6"/>
      <c r="T419" s="6"/>
      <c r="U419" s="10"/>
      <c r="V419" s="5"/>
      <c r="W419" s="6"/>
      <c r="X419" s="5"/>
      <c r="Y419" s="5"/>
      <c r="Z419" s="5"/>
      <c r="AA419" s="5"/>
      <c r="AB419" s="5"/>
      <c r="AC419" s="5"/>
      <c r="AD419" s="5"/>
      <c r="AE419" s="5"/>
      <c r="AF419" s="5"/>
      <c r="AG419" s="5"/>
      <c r="AH419" s="5"/>
      <c r="AI419" s="5"/>
      <c r="AJ419" s="5"/>
      <c r="AK419" s="5"/>
      <c r="AL419" s="5"/>
      <c r="AM419" s="5"/>
      <c r="AN419" s="5"/>
      <c r="AO419" s="5"/>
      <c r="AP419" s="5"/>
      <c r="AQ419" s="5"/>
      <c r="AR419" s="5"/>
      <c r="AS419" s="5"/>
      <c r="AT419" s="5"/>
      <c r="AU419" s="5"/>
      <c r="AV419" s="5"/>
      <c r="AW419" s="5"/>
      <c r="AX419" s="5"/>
      <c r="AY419" s="5"/>
    </row>
    <row r="420" spans="1:51" x14ac:dyDescent="0.25">
      <c r="A420" s="5" t="str">
        <f t="shared" si="17"/>
        <v>Accumulated impairments on financial assets to total (gross) assets201409</v>
      </c>
      <c r="B420" s="116">
        <v>201409</v>
      </c>
      <c r="C420" s="116">
        <v>20</v>
      </c>
      <c r="D420" s="116" t="s">
        <v>22</v>
      </c>
      <c r="E420" s="116">
        <v>2.1023963E-3</v>
      </c>
      <c r="F420" s="116">
        <v>7.0790986E-3</v>
      </c>
      <c r="G420" s="116">
        <v>1.80622031E-2</v>
      </c>
      <c r="H420" s="116">
        <v>3.7370888200000001E-2</v>
      </c>
      <c r="I420" s="116">
        <v>1.8161561600000001E-2</v>
      </c>
      <c r="J420" s="116">
        <v>4.87838638E-2</v>
      </c>
      <c r="K420" s="116">
        <v>0.13456954769999999</v>
      </c>
      <c r="L420" s="117">
        <v>496124375067</v>
      </c>
      <c r="M420" s="117">
        <v>27317275000000</v>
      </c>
      <c r="N420" s="116">
        <v>1.11016888E-2</v>
      </c>
      <c r="O420" s="116">
        <v>3.3092452799999998E-2</v>
      </c>
      <c r="P420" s="116">
        <v>55</v>
      </c>
      <c r="Q420" s="5"/>
      <c r="R420" s="5"/>
      <c r="S420" s="6"/>
      <c r="T420" s="6"/>
      <c r="U420" s="10"/>
      <c r="V420" s="5"/>
      <c r="W420" s="6"/>
      <c r="X420" s="5"/>
      <c r="Y420" s="5"/>
      <c r="Z420" s="5"/>
      <c r="AA420" s="5"/>
      <c r="AB420" s="5"/>
      <c r="AC420" s="5"/>
      <c r="AD420" s="5"/>
      <c r="AE420" s="5"/>
      <c r="AF420" s="5"/>
      <c r="AG420" s="5"/>
      <c r="AH420" s="5"/>
      <c r="AI420" s="5"/>
      <c r="AJ420" s="5"/>
      <c r="AK420" s="5"/>
      <c r="AL420" s="5"/>
      <c r="AM420" s="5"/>
      <c r="AN420" s="5"/>
      <c r="AO420" s="5"/>
      <c r="AP420" s="5"/>
      <c r="AQ420" s="5"/>
      <c r="AR420" s="5"/>
      <c r="AS420" s="5"/>
      <c r="AT420" s="5"/>
      <c r="AU420" s="5"/>
      <c r="AV420" s="5"/>
      <c r="AW420" s="5"/>
      <c r="AX420" s="5"/>
      <c r="AY420" s="5"/>
    </row>
    <row r="421" spans="1:51" x14ac:dyDescent="0.25">
      <c r="A421" s="5" t="str">
        <f t="shared" si="17"/>
        <v>Accumulated impairments on financial assets to total (gross) assets201412</v>
      </c>
      <c r="B421" s="116">
        <v>201412</v>
      </c>
      <c r="C421" s="116">
        <v>20</v>
      </c>
      <c r="D421" s="116" t="s">
        <v>22</v>
      </c>
      <c r="E421" s="116">
        <v>2.73581E-3</v>
      </c>
      <c r="F421" s="116">
        <v>7.0462557000000002E-3</v>
      </c>
      <c r="G421" s="116">
        <v>1.6579236899999999E-2</v>
      </c>
      <c r="H421" s="116">
        <v>3.6723239400000003E-2</v>
      </c>
      <c r="I421" s="116">
        <v>1.7918581499999999E-2</v>
      </c>
      <c r="J421" s="116">
        <v>5.0673610600000002E-2</v>
      </c>
      <c r="K421" s="116">
        <v>0.12910565739999999</v>
      </c>
      <c r="L421" s="117">
        <v>487545054555</v>
      </c>
      <c r="M421" s="117">
        <v>27208909000000</v>
      </c>
      <c r="N421" s="116">
        <v>1.07551956E-2</v>
      </c>
      <c r="O421" s="116">
        <v>3.1396997400000001E-2</v>
      </c>
      <c r="P421" s="116">
        <v>55</v>
      </c>
      <c r="Q421" s="5"/>
      <c r="R421" s="5"/>
      <c r="S421" s="6"/>
      <c r="T421" s="6"/>
      <c r="U421" s="10"/>
      <c r="V421" s="5"/>
      <c r="W421" s="6"/>
      <c r="X421" s="5"/>
      <c r="Y421" s="5"/>
      <c r="Z421" s="5"/>
      <c r="AA421" s="5"/>
      <c r="AB421" s="5"/>
      <c r="AC421" s="5"/>
      <c r="AD421" s="5"/>
      <c r="AE421" s="5"/>
      <c r="AF421" s="5"/>
      <c r="AG421" s="5"/>
      <c r="AH421" s="5"/>
      <c r="AI421" s="5"/>
      <c r="AJ421" s="5"/>
      <c r="AK421" s="5"/>
      <c r="AL421" s="5"/>
      <c r="AM421" s="5"/>
      <c r="AN421" s="5"/>
      <c r="AO421" s="5"/>
      <c r="AP421" s="5"/>
      <c r="AQ421" s="5"/>
      <c r="AR421" s="5"/>
      <c r="AS421" s="5"/>
      <c r="AT421" s="5"/>
      <c r="AU421" s="5"/>
      <c r="AV421" s="5"/>
      <c r="AW421" s="5"/>
      <c r="AX421" s="5"/>
      <c r="AY421" s="5"/>
    </row>
    <row r="422" spans="1:51" x14ac:dyDescent="0.25">
      <c r="A422" s="5" t="str">
        <f t="shared" si="17"/>
        <v>Impairments on financial assets to total operating income200912</v>
      </c>
      <c r="B422" s="116">
        <v>200912</v>
      </c>
      <c r="C422" s="116">
        <v>21</v>
      </c>
      <c r="D422" s="116" t="s">
        <v>24</v>
      </c>
      <c r="E422" s="116">
        <v>0.1100192678</v>
      </c>
      <c r="F422" s="116">
        <v>0.2098599588</v>
      </c>
      <c r="G422" s="116">
        <v>0.2742465597</v>
      </c>
      <c r="H422" s="116">
        <v>0.44726454339999999</v>
      </c>
      <c r="I422" s="116">
        <v>0.26593922819999999</v>
      </c>
      <c r="J422" s="116">
        <v>0.4102877103</v>
      </c>
      <c r="K422" s="116">
        <v>1.2055700041999999</v>
      </c>
      <c r="L422" s="117">
        <v>148044027182</v>
      </c>
      <c r="M422" s="117">
        <v>556683676110</v>
      </c>
      <c r="N422" s="116">
        <v>0.25107325279999998</v>
      </c>
      <c r="O422" s="116">
        <v>0.27537215570000001</v>
      </c>
      <c r="P422" s="116">
        <v>48</v>
      </c>
      <c r="Q422" s="5"/>
      <c r="R422" s="5"/>
      <c r="S422" s="6"/>
      <c r="T422" s="6"/>
      <c r="U422" s="10"/>
      <c r="V422" s="5"/>
      <c r="W422" s="6"/>
      <c r="X422" s="5"/>
      <c r="Y422" s="5"/>
      <c r="Z422" s="5"/>
      <c r="AA422" s="5"/>
      <c r="AB422" s="5"/>
      <c r="AC422" s="5"/>
      <c r="AD422" s="5"/>
      <c r="AE422" s="5"/>
      <c r="AF422" s="5"/>
      <c r="AG422" s="5"/>
      <c r="AH422" s="5"/>
      <c r="AI422" s="5"/>
      <c r="AJ422" s="5"/>
      <c r="AK422" s="5"/>
      <c r="AL422" s="5"/>
      <c r="AM422" s="5"/>
      <c r="AN422" s="5"/>
      <c r="AO422" s="5"/>
      <c r="AP422" s="5"/>
      <c r="AQ422" s="5"/>
      <c r="AR422" s="5"/>
      <c r="AS422" s="5"/>
      <c r="AT422" s="5"/>
      <c r="AU422" s="5"/>
      <c r="AV422" s="5"/>
      <c r="AW422" s="5"/>
      <c r="AX422" s="5"/>
      <c r="AY422" s="5"/>
    </row>
    <row r="423" spans="1:51" x14ac:dyDescent="0.25">
      <c r="A423" s="5" t="str">
        <f t="shared" si="17"/>
        <v>Impairments on financial assets to total operating income201003</v>
      </c>
      <c r="B423" s="116">
        <v>201003</v>
      </c>
      <c r="C423" s="116">
        <v>21</v>
      </c>
      <c r="D423" s="116" t="s">
        <v>24</v>
      </c>
      <c r="E423" s="116">
        <v>3.25039201E-2</v>
      </c>
      <c r="F423" s="116">
        <v>0.1549121198</v>
      </c>
      <c r="G423" s="116">
        <v>0.2044484187</v>
      </c>
      <c r="H423" s="116">
        <v>0.29936053010000002</v>
      </c>
      <c r="I423" s="116">
        <v>0.17153666070000001</v>
      </c>
      <c r="J423" s="116">
        <v>0.28080875170000003</v>
      </c>
      <c r="K423" s="116">
        <v>0.43037341769999998</v>
      </c>
      <c r="L423" s="117">
        <v>25295177197</v>
      </c>
      <c r="M423" s="117">
        <v>147462222291</v>
      </c>
      <c r="N423" s="116">
        <v>0.175045851</v>
      </c>
      <c r="O423" s="116">
        <v>0.22588170069999999</v>
      </c>
      <c r="P423" s="116">
        <v>48</v>
      </c>
      <c r="Q423" s="5"/>
      <c r="R423" s="5"/>
      <c r="S423" s="6"/>
      <c r="T423" s="6"/>
      <c r="U423" s="10"/>
      <c r="V423" s="5"/>
      <c r="W423" s="6"/>
      <c r="X423" s="5"/>
      <c r="Y423" s="5"/>
      <c r="Z423" s="5"/>
      <c r="AA423" s="5"/>
      <c r="AB423" s="5"/>
      <c r="AC423" s="5"/>
      <c r="AD423" s="5"/>
      <c r="AE423" s="5"/>
      <c r="AF423" s="5"/>
      <c r="AG423" s="5"/>
      <c r="AH423" s="5"/>
      <c r="AI423" s="5"/>
      <c r="AJ423" s="5"/>
      <c r="AK423" s="5"/>
      <c r="AL423" s="5"/>
      <c r="AM423" s="5"/>
      <c r="AN423" s="5"/>
      <c r="AO423" s="5"/>
      <c r="AP423" s="5"/>
      <c r="AQ423" s="5"/>
      <c r="AR423" s="5"/>
      <c r="AS423" s="5"/>
      <c r="AT423" s="5"/>
      <c r="AU423" s="5"/>
      <c r="AV423" s="5"/>
      <c r="AW423" s="5"/>
      <c r="AX423" s="5"/>
      <c r="AY423" s="5"/>
    </row>
    <row r="424" spans="1:51" x14ac:dyDescent="0.25">
      <c r="A424" s="5" t="str">
        <f t="shared" si="17"/>
        <v>Impairments on financial assets to total operating income201006</v>
      </c>
      <c r="B424" s="116">
        <v>201006</v>
      </c>
      <c r="C424" s="116">
        <v>21</v>
      </c>
      <c r="D424" s="116" t="s">
        <v>24</v>
      </c>
      <c r="E424" s="116">
        <v>4.7077824400000003E-2</v>
      </c>
      <c r="F424" s="116">
        <v>0.175045851</v>
      </c>
      <c r="G424" s="116">
        <v>0.23272127949999999</v>
      </c>
      <c r="H424" s="116">
        <v>0.3678505514</v>
      </c>
      <c r="I424" s="116">
        <v>0.2005923372</v>
      </c>
      <c r="J424" s="116">
        <v>0.33517126559999999</v>
      </c>
      <c r="K424" s="116">
        <v>0.88498248840000004</v>
      </c>
      <c r="L424" s="117">
        <v>58143299009</v>
      </c>
      <c r="M424" s="117">
        <v>289858026551</v>
      </c>
      <c r="N424" s="116">
        <v>0.175045851</v>
      </c>
      <c r="O424" s="116">
        <v>0.27070022049999998</v>
      </c>
      <c r="P424" s="116">
        <v>48</v>
      </c>
      <c r="Q424" s="5"/>
      <c r="R424" s="5"/>
      <c r="S424" s="6"/>
      <c r="T424" s="6"/>
      <c r="U424" s="10"/>
      <c r="V424" s="5"/>
      <c r="W424" s="6"/>
      <c r="X424" s="5"/>
      <c r="Y424" s="5"/>
      <c r="Z424" s="5"/>
      <c r="AA424" s="5"/>
      <c r="AB424" s="5"/>
      <c r="AC424" s="5"/>
      <c r="AD424" s="5"/>
      <c r="AE424" s="5"/>
      <c r="AF424" s="5"/>
      <c r="AG424" s="5"/>
      <c r="AH424" s="5"/>
      <c r="AI424" s="5"/>
      <c r="AJ424" s="5"/>
      <c r="AK424" s="5"/>
      <c r="AL424" s="5"/>
      <c r="AM424" s="5"/>
      <c r="AN424" s="5"/>
      <c r="AO424" s="5"/>
      <c r="AP424" s="5"/>
      <c r="AQ424" s="5"/>
      <c r="AR424" s="5"/>
      <c r="AS424" s="5"/>
      <c r="AT424" s="5"/>
      <c r="AU424" s="5"/>
      <c r="AV424" s="5"/>
      <c r="AW424" s="5"/>
      <c r="AX424" s="5"/>
      <c r="AY424" s="5"/>
    </row>
    <row r="425" spans="1:51" x14ac:dyDescent="0.25">
      <c r="A425" s="5" t="str">
        <f t="shared" si="17"/>
        <v>Impairments on financial assets to total operating income201009</v>
      </c>
      <c r="B425" s="116">
        <v>201009</v>
      </c>
      <c r="C425" s="116">
        <v>21</v>
      </c>
      <c r="D425" s="116" t="s">
        <v>24</v>
      </c>
      <c r="E425" s="116">
        <v>3.25039201E-2</v>
      </c>
      <c r="F425" s="116">
        <v>0.1451514129</v>
      </c>
      <c r="G425" s="116">
        <v>0.211241656</v>
      </c>
      <c r="H425" s="116">
        <v>0.31684145429999999</v>
      </c>
      <c r="I425" s="116">
        <v>0.18182597089999999</v>
      </c>
      <c r="J425" s="116">
        <v>0.315741416</v>
      </c>
      <c r="K425" s="116">
        <v>0.52331780510000003</v>
      </c>
      <c r="L425" s="117">
        <v>78595200719</v>
      </c>
      <c r="M425" s="117">
        <v>432255086079</v>
      </c>
      <c r="N425" s="116">
        <v>0.16829409940000001</v>
      </c>
      <c r="O425" s="116">
        <v>0.2395262775</v>
      </c>
      <c r="P425" s="116">
        <v>49</v>
      </c>
      <c r="Q425" s="5"/>
      <c r="R425" s="5"/>
      <c r="S425" s="6"/>
      <c r="T425" s="6"/>
      <c r="U425" s="5"/>
      <c r="V425" s="5"/>
      <c r="W425" s="6"/>
      <c r="X425" s="5"/>
      <c r="Y425" s="5"/>
      <c r="Z425" s="5"/>
      <c r="AA425" s="5"/>
      <c r="AB425" s="5"/>
      <c r="AC425" s="5"/>
      <c r="AD425" s="5"/>
      <c r="AE425" s="5"/>
      <c r="AF425" s="5"/>
      <c r="AG425" s="5"/>
      <c r="AH425" s="5"/>
      <c r="AI425" s="5"/>
      <c r="AJ425" s="5"/>
      <c r="AK425" s="5"/>
      <c r="AL425" s="5"/>
      <c r="AM425" s="5"/>
      <c r="AN425" s="5"/>
      <c r="AO425" s="5"/>
      <c r="AP425" s="5"/>
      <c r="AQ425" s="5"/>
      <c r="AR425" s="5"/>
      <c r="AS425" s="5"/>
      <c r="AT425" s="5"/>
      <c r="AU425" s="5"/>
      <c r="AV425" s="5"/>
      <c r="AW425" s="5"/>
      <c r="AX425" s="5"/>
      <c r="AY425" s="5"/>
    </row>
    <row r="426" spans="1:51" x14ac:dyDescent="0.25">
      <c r="A426" s="5" t="str">
        <f t="shared" si="17"/>
        <v>Impairments on financial assets to total operating income201012</v>
      </c>
      <c r="B426" s="116">
        <v>201012</v>
      </c>
      <c r="C426" s="116">
        <v>21</v>
      </c>
      <c r="D426" s="116" t="s">
        <v>24</v>
      </c>
      <c r="E426" s="116">
        <v>4.7077824400000003E-2</v>
      </c>
      <c r="F426" s="116">
        <v>0.15459039450000001</v>
      </c>
      <c r="G426" s="116">
        <v>0.23937442370000001</v>
      </c>
      <c r="H426" s="116">
        <v>0.3704340793</v>
      </c>
      <c r="I426" s="116">
        <v>0.1937909518</v>
      </c>
      <c r="J426" s="116">
        <v>0.31332608569999998</v>
      </c>
      <c r="K426" s="116">
        <v>1.0241915930000001</v>
      </c>
      <c r="L426" s="117">
        <v>112399582766</v>
      </c>
      <c r="M426" s="117">
        <v>580004286599</v>
      </c>
      <c r="N426" s="116">
        <v>0.1648868137</v>
      </c>
      <c r="O426" s="116">
        <v>0.25643165150000002</v>
      </c>
      <c r="P426" s="116">
        <v>49</v>
      </c>
      <c r="Q426" s="5"/>
      <c r="R426" s="5"/>
      <c r="S426" s="6"/>
      <c r="T426" s="6"/>
      <c r="U426" s="5"/>
      <c r="V426" s="5"/>
      <c r="W426" s="6"/>
      <c r="X426" s="5"/>
      <c r="Y426" s="5"/>
      <c r="Z426" s="5"/>
      <c r="AA426" s="5"/>
      <c r="AB426" s="5"/>
      <c r="AC426" s="5"/>
      <c r="AD426" s="5"/>
      <c r="AE426" s="5"/>
      <c r="AF426" s="5"/>
      <c r="AG426" s="5"/>
      <c r="AH426" s="5"/>
      <c r="AI426" s="5"/>
      <c r="AJ426" s="5"/>
      <c r="AK426" s="5"/>
      <c r="AL426" s="5"/>
      <c r="AM426" s="5"/>
      <c r="AN426" s="5"/>
      <c r="AO426" s="5"/>
      <c r="AP426" s="5"/>
      <c r="AQ426" s="5"/>
      <c r="AR426" s="5"/>
      <c r="AS426" s="5"/>
      <c r="AT426" s="5"/>
      <c r="AU426" s="5"/>
      <c r="AV426" s="5"/>
      <c r="AW426" s="5"/>
      <c r="AX426" s="5"/>
      <c r="AY426" s="5"/>
    </row>
    <row r="427" spans="1:51" x14ac:dyDescent="0.25">
      <c r="A427" s="5" t="str">
        <f t="shared" si="17"/>
        <v>Impairments on financial assets to total operating income201103</v>
      </c>
      <c r="B427" s="116">
        <v>201103</v>
      </c>
      <c r="C427" s="116">
        <v>21</v>
      </c>
      <c r="D427" s="116" t="s">
        <v>24</v>
      </c>
      <c r="E427" s="116">
        <v>-0.15033352799999999</v>
      </c>
      <c r="F427" s="116">
        <v>7.3736718699999995E-2</v>
      </c>
      <c r="G427" s="116">
        <v>0.15655336650000001</v>
      </c>
      <c r="H427" s="116">
        <v>0.15801731829999999</v>
      </c>
      <c r="I427" s="116">
        <v>0.13779755890000001</v>
      </c>
      <c r="J427" s="116">
        <v>0.25887893509999998</v>
      </c>
      <c r="K427" s="116">
        <v>0.48026256299999998</v>
      </c>
      <c r="L427" s="117">
        <v>20117875559</v>
      </c>
      <c r="M427" s="117">
        <v>145995877678</v>
      </c>
      <c r="N427" s="116">
        <v>0.11745158429999999</v>
      </c>
      <c r="O427" s="116">
        <v>0.1682985944</v>
      </c>
      <c r="P427" s="116">
        <v>50</v>
      </c>
      <c r="Q427" s="5"/>
      <c r="R427" s="5"/>
      <c r="S427" s="6"/>
      <c r="T427" s="6"/>
      <c r="U427" s="5"/>
      <c r="V427" s="5"/>
      <c r="W427" s="6"/>
      <c r="X427" s="5"/>
      <c r="Y427" s="5"/>
      <c r="Z427" s="5"/>
      <c r="AA427" s="5"/>
      <c r="AB427" s="5"/>
      <c r="AC427" s="5"/>
      <c r="AD427" s="5"/>
      <c r="AE427" s="5"/>
      <c r="AF427" s="5"/>
      <c r="AG427" s="5"/>
      <c r="AH427" s="5"/>
      <c r="AI427" s="5"/>
      <c r="AJ427" s="5"/>
      <c r="AK427" s="5"/>
      <c r="AL427" s="5"/>
      <c r="AM427" s="5"/>
      <c r="AN427" s="5"/>
      <c r="AO427" s="5"/>
      <c r="AP427" s="5"/>
      <c r="AQ427" s="5"/>
      <c r="AR427" s="5"/>
      <c r="AS427" s="5"/>
      <c r="AT427" s="5"/>
      <c r="AU427" s="5"/>
      <c r="AV427" s="5"/>
      <c r="AW427" s="5"/>
      <c r="AX427" s="5"/>
      <c r="AY427" s="5"/>
    </row>
    <row r="428" spans="1:51" x14ac:dyDescent="0.25">
      <c r="A428" s="5" t="str">
        <f t="shared" si="17"/>
        <v>Impairments on financial assets to total operating income201106</v>
      </c>
      <c r="B428" s="116">
        <v>201106</v>
      </c>
      <c r="C428" s="116">
        <v>21</v>
      </c>
      <c r="D428" s="116" t="s">
        <v>24</v>
      </c>
      <c r="E428" s="116">
        <v>2.5497915600000001E-2</v>
      </c>
      <c r="F428" s="116">
        <v>0.1004545689</v>
      </c>
      <c r="G428" s="116">
        <v>0.20227900469999999</v>
      </c>
      <c r="H428" s="116">
        <v>0.2984874327</v>
      </c>
      <c r="I428" s="116">
        <v>0.17913436490000001</v>
      </c>
      <c r="J428" s="116">
        <v>0.32028519970000002</v>
      </c>
      <c r="K428" s="116">
        <v>1.1972917873</v>
      </c>
      <c r="L428" s="117">
        <v>54270922505</v>
      </c>
      <c r="M428" s="117">
        <v>302962095234</v>
      </c>
      <c r="N428" s="116">
        <v>0.13726754529999999</v>
      </c>
      <c r="O428" s="116">
        <v>0.20665485580000001</v>
      </c>
      <c r="P428" s="116">
        <v>55</v>
      </c>
      <c r="Q428" s="5"/>
      <c r="R428" s="5"/>
      <c r="S428" s="6"/>
      <c r="T428" s="6"/>
      <c r="U428" s="5"/>
      <c r="V428" s="5"/>
      <c r="W428" s="6"/>
      <c r="X428" s="5"/>
      <c r="Y428" s="5"/>
      <c r="Z428" s="5"/>
      <c r="AA428" s="5"/>
      <c r="AB428" s="5"/>
      <c r="AC428" s="5"/>
      <c r="AD428" s="5"/>
      <c r="AE428" s="5"/>
      <c r="AF428" s="5"/>
      <c r="AG428" s="5"/>
      <c r="AH428" s="5"/>
      <c r="AI428" s="5"/>
      <c r="AJ428" s="5"/>
      <c r="AK428" s="5"/>
      <c r="AL428" s="5"/>
      <c r="AM428" s="5"/>
      <c r="AN428" s="5"/>
      <c r="AO428" s="5"/>
      <c r="AP428" s="5"/>
      <c r="AQ428" s="5"/>
      <c r="AR428" s="5"/>
      <c r="AS428" s="5"/>
      <c r="AT428" s="5"/>
      <c r="AU428" s="5"/>
      <c r="AV428" s="5"/>
      <c r="AW428" s="5"/>
      <c r="AX428" s="5"/>
      <c r="AY428" s="5"/>
    </row>
    <row r="429" spans="1:51" x14ac:dyDescent="0.25">
      <c r="A429" s="5" t="str">
        <f t="shared" si="17"/>
        <v>Impairments on financial assets to total operating income201109</v>
      </c>
      <c r="B429" s="116">
        <v>201109</v>
      </c>
      <c r="C429" s="116">
        <v>21</v>
      </c>
      <c r="D429" s="116" t="s">
        <v>24</v>
      </c>
      <c r="E429" s="116">
        <v>2.3307753099999998E-2</v>
      </c>
      <c r="F429" s="116">
        <v>0.1466083815</v>
      </c>
      <c r="G429" s="116">
        <v>0.21622441880000001</v>
      </c>
      <c r="H429" s="116">
        <v>0.61557336439999999</v>
      </c>
      <c r="I429" s="116">
        <v>0.20257746630000001</v>
      </c>
      <c r="J429" s="116">
        <v>0.3688149349</v>
      </c>
      <c r="K429" s="116">
        <v>1.260459309</v>
      </c>
      <c r="L429" s="117">
        <v>88800571923</v>
      </c>
      <c r="M429" s="117">
        <v>438353650843</v>
      </c>
      <c r="N429" s="116">
        <v>0.15890180579999999</v>
      </c>
      <c r="O429" s="116">
        <v>0.25549071960000003</v>
      </c>
      <c r="P429" s="116">
        <v>55</v>
      </c>
      <c r="Q429" s="5"/>
      <c r="R429" s="5"/>
      <c r="S429" s="6"/>
      <c r="T429" s="6"/>
      <c r="U429" s="5"/>
      <c r="V429" s="5"/>
      <c r="W429" s="6"/>
      <c r="X429" s="5"/>
      <c r="Y429" s="5"/>
      <c r="Z429" s="5"/>
      <c r="AA429" s="5"/>
      <c r="AB429" s="5"/>
      <c r="AC429" s="5"/>
      <c r="AD429" s="5"/>
      <c r="AE429" s="5"/>
      <c r="AF429" s="5"/>
      <c r="AG429" s="5"/>
      <c r="AH429" s="5"/>
      <c r="AI429" s="5"/>
      <c r="AJ429" s="5"/>
      <c r="AK429" s="5"/>
      <c r="AL429" s="5"/>
      <c r="AM429" s="5"/>
      <c r="AN429" s="5"/>
      <c r="AO429" s="5"/>
      <c r="AP429" s="5"/>
      <c r="AQ429" s="5"/>
      <c r="AR429" s="5"/>
      <c r="AS429" s="5"/>
      <c r="AT429" s="5"/>
      <c r="AU429" s="5"/>
      <c r="AV429" s="5"/>
      <c r="AW429" s="5"/>
      <c r="AX429" s="5"/>
      <c r="AY429" s="5"/>
    </row>
    <row r="430" spans="1:51" x14ac:dyDescent="0.25">
      <c r="A430" s="5" t="str">
        <f t="shared" si="17"/>
        <v>Impairments on financial assets to total operating income201112</v>
      </c>
      <c r="B430" s="116">
        <v>201112</v>
      </c>
      <c r="C430" s="116">
        <v>21</v>
      </c>
      <c r="D430" s="116" t="s">
        <v>24</v>
      </c>
      <c r="E430" s="116">
        <v>2.6190590199999999E-2</v>
      </c>
      <c r="F430" s="116">
        <v>0.14821268500000001</v>
      </c>
      <c r="G430" s="116">
        <v>0.26227507820000001</v>
      </c>
      <c r="H430" s="116">
        <v>0.74679275970000003</v>
      </c>
      <c r="I430" s="116">
        <v>0.26681252020000001</v>
      </c>
      <c r="J430" s="116">
        <v>0.56849438529999996</v>
      </c>
      <c r="K430" s="116">
        <v>3.6796732286</v>
      </c>
      <c r="L430" s="117">
        <v>156449127113</v>
      </c>
      <c r="M430" s="117">
        <v>586363514614</v>
      </c>
      <c r="N430" s="116">
        <v>0.16114599769999999</v>
      </c>
      <c r="O430" s="116">
        <v>0.29020794709999997</v>
      </c>
      <c r="P430" s="116">
        <v>55</v>
      </c>
      <c r="Q430" s="5"/>
      <c r="R430" s="5"/>
      <c r="S430" s="6"/>
      <c r="T430" s="6"/>
      <c r="U430" s="5"/>
      <c r="V430" s="5"/>
      <c r="W430" s="6"/>
      <c r="X430" s="5"/>
      <c r="Y430" s="5"/>
      <c r="Z430" s="5"/>
      <c r="AA430" s="5"/>
      <c r="AB430" s="5"/>
      <c r="AC430" s="5"/>
      <c r="AD430" s="5"/>
      <c r="AE430" s="5"/>
      <c r="AF430" s="5"/>
      <c r="AG430" s="5"/>
      <c r="AH430" s="5"/>
      <c r="AI430" s="5"/>
      <c r="AJ430" s="5"/>
      <c r="AK430" s="5"/>
      <c r="AL430" s="5"/>
      <c r="AM430" s="5"/>
      <c r="AN430" s="5"/>
      <c r="AO430" s="5"/>
      <c r="AP430" s="5"/>
      <c r="AQ430" s="5"/>
      <c r="AR430" s="5"/>
      <c r="AS430" s="5"/>
      <c r="AT430" s="5"/>
      <c r="AU430" s="5"/>
      <c r="AV430" s="5"/>
      <c r="AW430" s="5"/>
      <c r="AX430" s="5"/>
      <c r="AY430" s="5"/>
    </row>
    <row r="431" spans="1:51" x14ac:dyDescent="0.25">
      <c r="A431" s="5" t="str">
        <f t="shared" si="17"/>
        <v>Impairments on financial assets to total operating income201203</v>
      </c>
      <c r="B431" s="116">
        <v>201203</v>
      </c>
      <c r="C431" s="116">
        <v>21</v>
      </c>
      <c r="D431" s="116" t="s">
        <v>24</v>
      </c>
      <c r="E431" s="116">
        <v>2.2093143900000001E-2</v>
      </c>
      <c r="F431" s="116">
        <v>8.3508076799999997E-2</v>
      </c>
      <c r="G431" s="116">
        <v>0.19664337170000001</v>
      </c>
      <c r="H431" s="116">
        <v>7.5839767200000005E-2</v>
      </c>
      <c r="I431" s="116">
        <v>0.17878748990000001</v>
      </c>
      <c r="J431" s="116">
        <v>0.32075178380000002</v>
      </c>
      <c r="K431" s="116">
        <v>1.114611196</v>
      </c>
      <c r="L431" s="117">
        <v>25594933635</v>
      </c>
      <c r="M431" s="117">
        <v>143158414799</v>
      </c>
      <c r="N431" s="116">
        <v>0.1115264015</v>
      </c>
      <c r="O431" s="116">
        <v>0.23209718230000001</v>
      </c>
      <c r="P431" s="116">
        <v>55</v>
      </c>
      <c r="Q431" s="5"/>
      <c r="R431" s="5"/>
      <c r="S431" s="6"/>
      <c r="T431" s="6"/>
      <c r="U431" s="5"/>
      <c r="V431" s="5"/>
      <c r="W431" s="6"/>
      <c r="X431" s="5"/>
      <c r="Y431" s="5"/>
      <c r="Z431" s="5"/>
      <c r="AA431" s="5"/>
      <c r="AB431" s="5"/>
      <c r="AC431" s="5"/>
      <c r="AD431" s="5"/>
      <c r="AE431" s="5"/>
      <c r="AF431" s="5"/>
      <c r="AG431" s="5"/>
      <c r="AH431" s="5"/>
      <c r="AI431" s="5"/>
      <c r="AJ431" s="5"/>
      <c r="AK431" s="5"/>
      <c r="AL431" s="5"/>
      <c r="AM431" s="5"/>
      <c r="AN431" s="5"/>
      <c r="AO431" s="5"/>
      <c r="AP431" s="5"/>
      <c r="AQ431" s="5"/>
      <c r="AR431" s="5"/>
      <c r="AS431" s="5"/>
      <c r="AT431" s="5"/>
      <c r="AU431" s="5"/>
      <c r="AV431" s="5"/>
      <c r="AW431" s="5"/>
      <c r="AX431" s="5"/>
      <c r="AY431" s="5"/>
    </row>
    <row r="432" spans="1:51" x14ac:dyDescent="0.25">
      <c r="A432" s="5" t="str">
        <f t="shared" si="17"/>
        <v>Impairments on financial assets to total operating income201206</v>
      </c>
      <c r="B432" s="116">
        <v>201206</v>
      </c>
      <c r="C432" s="116">
        <v>21</v>
      </c>
      <c r="D432" s="116" t="s">
        <v>24</v>
      </c>
      <c r="E432" s="116">
        <v>1.0371742999999999E-2</v>
      </c>
      <c r="F432" s="116">
        <v>9.9326275500000005E-2</v>
      </c>
      <c r="G432" s="116">
        <v>0.1866298696</v>
      </c>
      <c r="H432" s="116">
        <v>0.40827185529999999</v>
      </c>
      <c r="I432" s="116">
        <v>0.24609180680000001</v>
      </c>
      <c r="J432" s="116">
        <v>0.3976361243</v>
      </c>
      <c r="K432" s="116">
        <v>1.8794352535000001</v>
      </c>
      <c r="L432" s="117">
        <v>68153528033</v>
      </c>
      <c r="M432" s="117">
        <v>276943507016</v>
      </c>
      <c r="N432" s="116">
        <v>0.13487868619999999</v>
      </c>
      <c r="O432" s="116">
        <v>0.24910932299999999</v>
      </c>
      <c r="P432" s="116">
        <v>55</v>
      </c>
      <c r="Q432" s="5"/>
      <c r="R432" s="5"/>
      <c r="S432" s="6"/>
      <c r="T432" s="6"/>
      <c r="U432" s="5"/>
      <c r="V432" s="5"/>
      <c r="W432" s="6"/>
      <c r="X432" s="5"/>
      <c r="Y432" s="5"/>
      <c r="Z432" s="5"/>
      <c r="AA432" s="5"/>
      <c r="AB432" s="5"/>
      <c r="AC432" s="5"/>
      <c r="AD432" s="5"/>
      <c r="AE432" s="5"/>
      <c r="AF432" s="5"/>
      <c r="AG432" s="5"/>
      <c r="AH432" s="5"/>
      <c r="AI432" s="5"/>
      <c r="AJ432" s="5"/>
      <c r="AK432" s="5"/>
      <c r="AL432" s="5"/>
      <c r="AM432" s="5"/>
      <c r="AN432" s="5"/>
      <c r="AO432" s="5"/>
      <c r="AP432" s="5"/>
      <c r="AQ432" s="5"/>
      <c r="AR432" s="5"/>
      <c r="AS432" s="5"/>
      <c r="AT432" s="5"/>
      <c r="AU432" s="5"/>
      <c r="AV432" s="5"/>
      <c r="AW432" s="5"/>
      <c r="AX432" s="5"/>
      <c r="AY432" s="5"/>
    </row>
    <row r="433" spans="1:51" x14ac:dyDescent="0.25">
      <c r="A433" s="5" t="str">
        <f t="shared" si="17"/>
        <v>Impairments on financial assets to total operating income201209</v>
      </c>
      <c r="B433" s="116">
        <v>201209</v>
      </c>
      <c r="C433" s="116">
        <v>21</v>
      </c>
      <c r="D433" s="116" t="s">
        <v>24</v>
      </c>
      <c r="E433" s="116">
        <v>1.7428666E-3</v>
      </c>
      <c r="F433" s="116">
        <v>0.1041587707</v>
      </c>
      <c r="G433" s="116">
        <v>0.20911442459999999</v>
      </c>
      <c r="H433" s="116">
        <v>0.46800839910000003</v>
      </c>
      <c r="I433" s="116">
        <v>0.24853136279999999</v>
      </c>
      <c r="J433" s="116">
        <v>0.44413356230000001</v>
      </c>
      <c r="K433" s="116">
        <v>2.3703417506000002</v>
      </c>
      <c r="L433" s="117">
        <v>99318489018</v>
      </c>
      <c r="M433" s="117">
        <v>399621552355</v>
      </c>
      <c r="N433" s="116">
        <v>0.1415986223</v>
      </c>
      <c r="O433" s="116">
        <v>0.23631651300000001</v>
      </c>
      <c r="P433" s="116">
        <v>55</v>
      </c>
      <c r="Q433" s="5"/>
      <c r="R433" s="5"/>
      <c r="S433" s="6"/>
      <c r="T433" s="6"/>
      <c r="U433" s="5"/>
      <c r="V433" s="5"/>
      <c r="W433" s="6"/>
      <c r="X433" s="5"/>
      <c r="Y433" s="5"/>
      <c r="Z433" s="5"/>
      <c r="AA433" s="5"/>
      <c r="AB433" s="5"/>
      <c r="AC433" s="5"/>
      <c r="AD433" s="5"/>
      <c r="AE433" s="5"/>
      <c r="AF433" s="5"/>
      <c r="AG433" s="5"/>
      <c r="AH433" s="5"/>
      <c r="AI433" s="5"/>
      <c r="AJ433" s="5"/>
      <c r="AK433" s="5"/>
      <c r="AL433" s="5"/>
      <c r="AM433" s="5"/>
      <c r="AN433" s="5"/>
      <c r="AO433" s="5"/>
      <c r="AP433" s="5"/>
      <c r="AQ433" s="5"/>
      <c r="AR433" s="5"/>
      <c r="AS433" s="5"/>
      <c r="AT433" s="5"/>
      <c r="AU433" s="5"/>
      <c r="AV433" s="5"/>
      <c r="AW433" s="5"/>
      <c r="AX433" s="5"/>
      <c r="AY433" s="5"/>
    </row>
    <row r="434" spans="1:51" x14ac:dyDescent="0.25">
      <c r="A434" s="5" t="str">
        <f t="shared" si="17"/>
        <v>Impairments on financial assets to total operating income201212</v>
      </c>
      <c r="B434" s="116">
        <v>201212</v>
      </c>
      <c r="C434" s="116">
        <v>21</v>
      </c>
      <c r="D434" s="116" t="s">
        <v>24</v>
      </c>
      <c r="E434" s="116">
        <v>2.2613078000000002E-2</v>
      </c>
      <c r="F434" s="116">
        <v>0.1078529012</v>
      </c>
      <c r="G434" s="116">
        <v>0.22359778850000001</v>
      </c>
      <c r="H434" s="116">
        <v>0.54578705839999997</v>
      </c>
      <c r="I434" s="116">
        <v>0.26982705959999997</v>
      </c>
      <c r="J434" s="116">
        <v>0.5596905606</v>
      </c>
      <c r="K434" s="116">
        <v>2.4817134008999999</v>
      </c>
      <c r="L434" s="117">
        <v>147784437431</v>
      </c>
      <c r="M434" s="117">
        <v>547700581373</v>
      </c>
      <c r="N434" s="116">
        <v>0.14547881230000001</v>
      </c>
      <c r="O434" s="116">
        <v>0.28158561030000001</v>
      </c>
      <c r="P434" s="116">
        <v>55</v>
      </c>
      <c r="Q434" s="5"/>
      <c r="R434" s="5"/>
      <c r="S434" s="6"/>
      <c r="T434" s="6"/>
      <c r="U434" s="5"/>
      <c r="V434" s="5"/>
      <c r="W434" s="6"/>
      <c r="X434" s="5"/>
      <c r="Y434" s="5"/>
      <c r="Z434" s="5"/>
      <c r="AA434" s="5"/>
      <c r="AB434" s="5"/>
      <c r="AC434" s="5"/>
      <c r="AD434" s="5"/>
      <c r="AE434" s="5"/>
      <c r="AF434" s="5"/>
      <c r="AG434" s="5"/>
      <c r="AH434" s="5"/>
      <c r="AI434" s="5"/>
      <c r="AJ434" s="5"/>
      <c r="AK434" s="5"/>
      <c r="AL434" s="5"/>
      <c r="AM434" s="5"/>
      <c r="AN434" s="5"/>
      <c r="AO434" s="5"/>
      <c r="AP434" s="5"/>
      <c r="AQ434" s="5"/>
      <c r="AR434" s="5"/>
      <c r="AS434" s="5"/>
      <c r="AT434" s="5"/>
      <c r="AU434" s="5"/>
      <c r="AV434" s="5"/>
      <c r="AW434" s="5"/>
      <c r="AX434" s="5"/>
      <c r="AY434" s="5"/>
    </row>
    <row r="435" spans="1:51" x14ac:dyDescent="0.25">
      <c r="A435" s="5" t="str">
        <f t="shared" si="17"/>
        <v>Impairments on financial assets to total operating income201303</v>
      </c>
      <c r="B435" s="116">
        <v>201303</v>
      </c>
      <c r="C435" s="116">
        <v>21</v>
      </c>
      <c r="D435" s="116" t="s">
        <v>24</v>
      </c>
      <c r="E435" s="116">
        <v>1.07758621E-2</v>
      </c>
      <c r="F435" s="116">
        <v>9.0024164399999995E-2</v>
      </c>
      <c r="G435" s="116">
        <v>0.19404654709999999</v>
      </c>
      <c r="H435" s="116">
        <v>0.2692451756</v>
      </c>
      <c r="I435" s="116">
        <v>0.1691787163</v>
      </c>
      <c r="J435" s="116">
        <v>0.34183406729999999</v>
      </c>
      <c r="K435" s="116">
        <v>1.0885842801000001</v>
      </c>
      <c r="L435" s="117">
        <v>25198685600</v>
      </c>
      <c r="M435" s="117">
        <v>148947138021</v>
      </c>
      <c r="N435" s="116">
        <v>0.13065249370000001</v>
      </c>
      <c r="O435" s="116">
        <v>0.2270430638</v>
      </c>
      <c r="P435" s="116">
        <v>54</v>
      </c>
      <c r="Q435" s="5"/>
      <c r="R435" s="5"/>
      <c r="S435" s="6"/>
      <c r="T435" s="6"/>
      <c r="U435" s="5"/>
      <c r="V435" s="5"/>
      <c r="W435" s="6"/>
      <c r="X435" s="5"/>
      <c r="Y435" s="5"/>
      <c r="Z435" s="5"/>
      <c r="AA435" s="5"/>
      <c r="AB435" s="5"/>
      <c r="AC435" s="5"/>
      <c r="AD435" s="5"/>
      <c r="AE435" s="5"/>
      <c r="AF435" s="5"/>
      <c r="AG435" s="5"/>
      <c r="AH435" s="5"/>
      <c r="AI435" s="5"/>
      <c r="AJ435" s="5"/>
      <c r="AK435" s="5"/>
      <c r="AL435" s="5"/>
      <c r="AM435" s="5"/>
      <c r="AN435" s="5"/>
      <c r="AO435" s="5"/>
      <c r="AP435" s="5"/>
      <c r="AQ435" s="5"/>
      <c r="AR435" s="5"/>
      <c r="AS435" s="5"/>
      <c r="AT435" s="5"/>
      <c r="AU435" s="5"/>
      <c r="AV435" s="5"/>
      <c r="AW435" s="5"/>
      <c r="AX435" s="5"/>
      <c r="AY435" s="5"/>
    </row>
    <row r="436" spans="1:51" x14ac:dyDescent="0.25">
      <c r="A436" s="5" t="str">
        <f t="shared" si="17"/>
        <v>Impairments on financial assets to total operating income201306</v>
      </c>
      <c r="B436" s="116">
        <v>201306</v>
      </c>
      <c r="C436" s="116">
        <v>21</v>
      </c>
      <c r="D436" s="116" t="s">
        <v>24</v>
      </c>
      <c r="E436" s="116">
        <v>1.50309738E-2</v>
      </c>
      <c r="F436" s="116">
        <v>9.8268370999999993E-2</v>
      </c>
      <c r="G436" s="116">
        <v>0.19205422150000001</v>
      </c>
      <c r="H436" s="116">
        <v>0.2881268152</v>
      </c>
      <c r="I436" s="116">
        <v>0.1862068184</v>
      </c>
      <c r="J436" s="116">
        <v>0.30836674749999998</v>
      </c>
      <c r="K436" s="116">
        <v>0.99493415890000003</v>
      </c>
      <c r="L436" s="117">
        <v>53659789815</v>
      </c>
      <c r="M436" s="117">
        <v>288173066278</v>
      </c>
      <c r="N436" s="116">
        <v>0.14583986639999999</v>
      </c>
      <c r="O436" s="116">
        <v>0.24160078800000001</v>
      </c>
      <c r="P436" s="116">
        <v>54</v>
      </c>
      <c r="Q436" s="5"/>
      <c r="R436" s="5"/>
      <c r="S436" s="6"/>
      <c r="T436" s="6"/>
      <c r="U436" s="5"/>
      <c r="V436" s="5"/>
      <c r="W436" s="6"/>
      <c r="X436" s="5"/>
      <c r="Y436" s="5"/>
      <c r="Z436" s="5"/>
      <c r="AA436" s="5"/>
      <c r="AB436" s="5"/>
      <c r="AC436" s="5"/>
      <c r="AD436" s="5"/>
      <c r="AE436" s="5"/>
      <c r="AF436" s="5"/>
      <c r="AG436" s="5"/>
      <c r="AH436" s="5"/>
      <c r="AI436" s="5"/>
      <c r="AJ436" s="5"/>
      <c r="AK436" s="5"/>
      <c r="AL436" s="5"/>
      <c r="AM436" s="5"/>
      <c r="AN436" s="5"/>
      <c r="AO436" s="5"/>
      <c r="AP436" s="5"/>
      <c r="AQ436" s="5"/>
      <c r="AR436" s="5"/>
      <c r="AS436" s="5"/>
      <c r="AT436" s="5"/>
      <c r="AU436" s="5"/>
      <c r="AV436" s="5"/>
      <c r="AW436" s="5"/>
      <c r="AX436" s="5"/>
      <c r="AY436" s="5"/>
    </row>
    <row r="437" spans="1:51" x14ac:dyDescent="0.25">
      <c r="A437" s="5" t="str">
        <f t="shared" si="17"/>
        <v>Impairments on financial assets to total operating income201309</v>
      </c>
      <c r="B437" s="116">
        <v>201309</v>
      </c>
      <c r="C437" s="116">
        <v>21</v>
      </c>
      <c r="D437" s="116" t="s">
        <v>24</v>
      </c>
      <c r="E437" s="116">
        <v>9.4196513999999995E-3</v>
      </c>
      <c r="F437" s="116">
        <v>0.10415734</v>
      </c>
      <c r="G437" s="116">
        <v>0.20003700190000001</v>
      </c>
      <c r="H437" s="116">
        <v>0.2868883398</v>
      </c>
      <c r="I437" s="116">
        <v>0.1863929275</v>
      </c>
      <c r="J437" s="116">
        <v>0.3191065347</v>
      </c>
      <c r="K437" s="116">
        <v>0.99094376829999997</v>
      </c>
      <c r="L437" s="117">
        <v>77596068232</v>
      </c>
      <c r="M437" s="117">
        <v>416303715431</v>
      </c>
      <c r="N437" s="116">
        <v>0.13243142390000001</v>
      </c>
      <c r="O437" s="116">
        <v>0.25260463900000002</v>
      </c>
      <c r="P437" s="116">
        <v>54</v>
      </c>
      <c r="Q437" s="5"/>
      <c r="R437" s="5"/>
      <c r="S437" s="6"/>
      <c r="T437" s="6"/>
      <c r="U437" s="5"/>
      <c r="V437" s="5"/>
      <c r="W437" s="6"/>
      <c r="X437" s="5"/>
      <c r="Y437" s="5"/>
      <c r="Z437" s="5"/>
      <c r="AA437" s="5"/>
      <c r="AB437" s="5"/>
      <c r="AC437" s="5"/>
      <c r="AD437" s="5"/>
      <c r="AE437" s="5"/>
      <c r="AF437" s="5"/>
      <c r="AG437" s="5"/>
      <c r="AH437" s="5"/>
      <c r="AI437" s="5"/>
      <c r="AJ437" s="5"/>
      <c r="AK437" s="5"/>
      <c r="AL437" s="5"/>
      <c r="AM437" s="5"/>
      <c r="AN437" s="5"/>
      <c r="AO437" s="5"/>
      <c r="AP437" s="5"/>
      <c r="AQ437" s="5"/>
      <c r="AR437" s="5"/>
      <c r="AS437" s="5"/>
      <c r="AT437" s="5"/>
      <c r="AU437" s="5"/>
      <c r="AV437" s="5"/>
      <c r="AW437" s="5"/>
      <c r="AX437" s="5"/>
      <c r="AY437" s="5"/>
    </row>
    <row r="438" spans="1:51" x14ac:dyDescent="0.25">
      <c r="A438" s="5" t="str">
        <f t="shared" si="17"/>
        <v>Impairments on financial assets to total operating income201312</v>
      </c>
      <c r="B438" s="116">
        <v>201312</v>
      </c>
      <c r="C438" s="116">
        <v>21</v>
      </c>
      <c r="D438" s="116" t="s">
        <v>24</v>
      </c>
      <c r="E438" s="116">
        <v>1.5702037299999999E-2</v>
      </c>
      <c r="F438" s="116">
        <v>0.1099120844</v>
      </c>
      <c r="G438" s="116">
        <v>0.21409946860000001</v>
      </c>
      <c r="H438" s="116">
        <v>0.52834966220000001</v>
      </c>
      <c r="I438" s="116">
        <v>0.22701836780000001</v>
      </c>
      <c r="J438" s="116">
        <v>0.43271553629999998</v>
      </c>
      <c r="K438" s="116">
        <v>1.0991681515</v>
      </c>
      <c r="L438" s="117">
        <v>122518558877</v>
      </c>
      <c r="M438" s="117">
        <v>539685665267</v>
      </c>
      <c r="N438" s="116">
        <v>0.1332693257</v>
      </c>
      <c r="O438" s="116">
        <v>0.27215486960000002</v>
      </c>
      <c r="P438" s="116">
        <v>54</v>
      </c>
      <c r="Q438" s="5"/>
      <c r="R438" s="5"/>
      <c r="S438" s="6"/>
      <c r="T438" s="6"/>
      <c r="U438" s="5"/>
      <c r="V438" s="5"/>
      <c r="W438" s="6"/>
      <c r="X438" s="5"/>
      <c r="Y438" s="5"/>
      <c r="Z438" s="5"/>
      <c r="AA438" s="5"/>
      <c r="AB438" s="5"/>
      <c r="AC438" s="5"/>
      <c r="AD438" s="5"/>
      <c r="AE438" s="5"/>
      <c r="AF438" s="5"/>
      <c r="AG438" s="5"/>
      <c r="AH438" s="5"/>
      <c r="AI438" s="5"/>
      <c r="AJ438" s="5"/>
      <c r="AK438" s="5"/>
      <c r="AL438" s="5"/>
      <c r="AM438" s="5"/>
      <c r="AN438" s="5"/>
      <c r="AO438" s="5"/>
      <c r="AP438" s="5"/>
      <c r="AQ438" s="5"/>
      <c r="AR438" s="5"/>
      <c r="AS438" s="5"/>
      <c r="AT438" s="5"/>
      <c r="AU438" s="5"/>
      <c r="AV438" s="5"/>
      <c r="AW438" s="5"/>
      <c r="AX438" s="5"/>
      <c r="AY438" s="5"/>
    </row>
    <row r="439" spans="1:51" x14ac:dyDescent="0.25">
      <c r="A439" s="5" t="str">
        <f t="shared" si="17"/>
        <v>Impairments on financial assets to total operating income201403</v>
      </c>
      <c r="B439" s="116">
        <v>201403</v>
      </c>
      <c r="C439" s="116">
        <v>21</v>
      </c>
      <c r="D439" s="116" t="s">
        <v>24</v>
      </c>
      <c r="E439" s="116">
        <v>5.8689273E-3</v>
      </c>
      <c r="F439" s="116">
        <v>6.6934702200000001E-2</v>
      </c>
      <c r="G439" s="116">
        <v>0.1161341105</v>
      </c>
      <c r="H439" s="116">
        <v>0.2205004129</v>
      </c>
      <c r="I439" s="116">
        <v>0.1372138993</v>
      </c>
      <c r="J439" s="116">
        <v>0.3057763403</v>
      </c>
      <c r="K439" s="116">
        <v>0.83633176970000001</v>
      </c>
      <c r="L439" s="117">
        <v>19005095272</v>
      </c>
      <c r="M439" s="117">
        <v>138507070886</v>
      </c>
      <c r="N439" s="116">
        <v>0.1094056301</v>
      </c>
      <c r="O439" s="116">
        <v>0.2113156316</v>
      </c>
      <c r="P439" s="116">
        <v>54</v>
      </c>
      <c r="Q439" s="5"/>
      <c r="R439" s="5"/>
      <c r="S439" s="6"/>
      <c r="T439" s="6"/>
      <c r="U439" s="5"/>
      <c r="V439" s="5"/>
      <c r="W439" s="6"/>
      <c r="X439" s="5"/>
      <c r="Y439" s="5"/>
      <c r="Z439" s="5"/>
      <c r="AA439" s="5"/>
      <c r="AB439" s="5"/>
      <c r="AC439" s="5"/>
      <c r="AD439" s="5"/>
      <c r="AE439" s="5"/>
      <c r="AF439" s="5"/>
      <c r="AG439" s="5"/>
      <c r="AH439" s="5"/>
      <c r="AI439" s="5"/>
      <c r="AJ439" s="5"/>
      <c r="AK439" s="5"/>
      <c r="AL439" s="5"/>
      <c r="AM439" s="5"/>
      <c r="AN439" s="5"/>
      <c r="AO439" s="5"/>
      <c r="AP439" s="5"/>
      <c r="AQ439" s="5"/>
      <c r="AR439" s="5"/>
      <c r="AS439" s="5"/>
      <c r="AT439" s="5"/>
      <c r="AU439" s="5"/>
      <c r="AV439" s="5"/>
      <c r="AW439" s="5"/>
      <c r="AX439" s="5"/>
      <c r="AY439" s="5"/>
    </row>
    <row r="440" spans="1:51" x14ac:dyDescent="0.25">
      <c r="A440" s="5" t="str">
        <f t="shared" si="17"/>
        <v>Impairments on financial assets to total operating income201406</v>
      </c>
      <c r="B440" s="116">
        <v>201406</v>
      </c>
      <c r="C440" s="116">
        <v>21</v>
      </c>
      <c r="D440" s="116" t="s">
        <v>24</v>
      </c>
      <c r="E440" s="116">
        <v>7.0645298999999998E-3</v>
      </c>
      <c r="F440" s="116">
        <v>7.4034235700000006E-2</v>
      </c>
      <c r="G440" s="116">
        <v>0.15851866619999999</v>
      </c>
      <c r="H440" s="116">
        <v>0.21441917069999999</v>
      </c>
      <c r="I440" s="116">
        <v>0.16155803539999999</v>
      </c>
      <c r="J440" s="116">
        <v>0.2967304067</v>
      </c>
      <c r="K440" s="116">
        <v>0.60523196359999998</v>
      </c>
      <c r="L440" s="117">
        <v>43552988387</v>
      </c>
      <c r="M440" s="117">
        <v>269581072147</v>
      </c>
      <c r="N440" s="116">
        <v>0.1094820531</v>
      </c>
      <c r="O440" s="116">
        <v>0.21058285469999999</v>
      </c>
      <c r="P440" s="116">
        <v>54</v>
      </c>
      <c r="Q440" s="5"/>
      <c r="R440" s="5"/>
      <c r="S440" s="6"/>
      <c r="T440" s="6"/>
      <c r="U440" s="5"/>
      <c r="V440" s="5"/>
      <c r="W440" s="6"/>
      <c r="X440" s="5"/>
      <c r="Y440" s="5"/>
      <c r="Z440" s="5"/>
      <c r="AA440" s="5"/>
      <c r="AB440" s="5"/>
      <c r="AC440" s="5"/>
      <c r="AD440" s="5"/>
      <c r="AE440" s="5"/>
      <c r="AF440" s="5"/>
      <c r="AG440" s="5"/>
      <c r="AH440" s="5"/>
      <c r="AI440" s="5"/>
      <c r="AJ440" s="5"/>
      <c r="AK440" s="5"/>
      <c r="AL440" s="5"/>
      <c r="AM440" s="5"/>
      <c r="AN440" s="5"/>
      <c r="AO440" s="5"/>
      <c r="AP440" s="5"/>
      <c r="AQ440" s="5"/>
      <c r="AR440" s="5"/>
      <c r="AS440" s="5"/>
      <c r="AT440" s="5"/>
      <c r="AU440" s="5"/>
      <c r="AV440" s="5"/>
      <c r="AW440" s="5"/>
      <c r="AX440" s="5"/>
      <c r="AY440" s="5"/>
    </row>
    <row r="441" spans="1:51" x14ac:dyDescent="0.25">
      <c r="A441" s="5" t="str">
        <f t="shared" si="17"/>
        <v>Impairments on financial assets to total operating income201409</v>
      </c>
      <c r="B441" s="116">
        <v>201409</v>
      </c>
      <c r="C441" s="116">
        <v>21</v>
      </c>
      <c r="D441" s="116" t="s">
        <v>24</v>
      </c>
      <c r="E441" s="116">
        <v>7.2462776E-3</v>
      </c>
      <c r="F441" s="116">
        <v>7.0109570100000004E-2</v>
      </c>
      <c r="G441" s="116">
        <v>0.12643274299999999</v>
      </c>
      <c r="H441" s="116">
        <v>0.2346162011</v>
      </c>
      <c r="I441" s="116">
        <v>0.15816504009999999</v>
      </c>
      <c r="J441" s="116">
        <v>0.3139864839</v>
      </c>
      <c r="K441" s="116">
        <v>0.77463834320000002</v>
      </c>
      <c r="L441" s="117">
        <v>67155050443</v>
      </c>
      <c r="M441" s="117">
        <v>424588457806</v>
      </c>
      <c r="N441" s="116">
        <v>9.8381908000000004E-2</v>
      </c>
      <c r="O441" s="116">
        <v>0.195880214</v>
      </c>
      <c r="P441" s="116">
        <v>55</v>
      </c>
      <c r="Q441" s="5"/>
      <c r="R441" s="5"/>
      <c r="S441" s="6"/>
      <c r="T441" s="6"/>
      <c r="U441" s="5"/>
      <c r="V441" s="5"/>
      <c r="W441" s="6"/>
      <c r="X441" s="5"/>
      <c r="Y441" s="5"/>
      <c r="Z441" s="5"/>
      <c r="AA441" s="5"/>
      <c r="AB441" s="5"/>
      <c r="AC441" s="5"/>
      <c r="AD441" s="5"/>
      <c r="AE441" s="5"/>
      <c r="AF441" s="5"/>
      <c r="AG441" s="5"/>
      <c r="AH441" s="5"/>
      <c r="AI441" s="5"/>
      <c r="AJ441" s="5"/>
      <c r="AK441" s="5"/>
      <c r="AL441" s="5"/>
      <c r="AM441" s="5"/>
      <c r="AN441" s="5"/>
      <c r="AO441" s="5"/>
      <c r="AP441" s="5"/>
      <c r="AQ441" s="5"/>
      <c r="AR441" s="5"/>
      <c r="AS441" s="5"/>
      <c r="AT441" s="5"/>
      <c r="AU441" s="5"/>
      <c r="AV441" s="5"/>
      <c r="AW441" s="5"/>
      <c r="AX441" s="5"/>
      <c r="AY441" s="5"/>
    </row>
    <row r="442" spans="1:51" x14ac:dyDescent="0.25">
      <c r="A442" s="5" t="str">
        <f t="shared" si="17"/>
        <v>Impairments on financial assets to total operating income201412</v>
      </c>
      <c r="B442" s="116">
        <v>201412</v>
      </c>
      <c r="C442" s="116">
        <v>21</v>
      </c>
      <c r="D442" s="116" t="s">
        <v>24</v>
      </c>
      <c r="E442" s="116">
        <v>1.5961911700000001E-2</v>
      </c>
      <c r="F442" s="116">
        <v>7.3550618299999995E-2</v>
      </c>
      <c r="G442" s="116">
        <v>0.14644757720000001</v>
      </c>
      <c r="H442" s="116">
        <v>0.30216219309999998</v>
      </c>
      <c r="I442" s="116">
        <v>0.17528513330000001</v>
      </c>
      <c r="J442" s="116">
        <v>0.37842812850000002</v>
      </c>
      <c r="K442" s="116">
        <v>1.3188595648999999</v>
      </c>
      <c r="L442" s="117">
        <v>98187160045</v>
      </c>
      <c r="M442" s="117">
        <v>560156804023</v>
      </c>
      <c r="N442" s="116">
        <v>9.4119921999999995E-2</v>
      </c>
      <c r="O442" s="116">
        <v>0.21891391760000001</v>
      </c>
      <c r="P442" s="116">
        <v>55</v>
      </c>
      <c r="Q442" s="5"/>
      <c r="R442" s="5"/>
      <c r="S442" s="6"/>
      <c r="T442" s="6"/>
      <c r="U442" s="5"/>
      <c r="V442" s="5"/>
      <c r="W442" s="6"/>
      <c r="X442" s="5"/>
      <c r="Y442" s="5"/>
      <c r="Z442" s="5"/>
      <c r="AA442" s="5"/>
      <c r="AB442" s="5"/>
      <c r="AC442" s="5"/>
      <c r="AD442" s="5"/>
      <c r="AE442" s="5"/>
      <c r="AF442" s="5"/>
      <c r="AG442" s="5"/>
      <c r="AH442" s="5"/>
      <c r="AI442" s="5"/>
      <c r="AJ442" s="5"/>
      <c r="AK442" s="5"/>
      <c r="AL442" s="5"/>
      <c r="AM442" s="5"/>
      <c r="AN442" s="5"/>
      <c r="AO442" s="5"/>
      <c r="AP442" s="5"/>
      <c r="AQ442" s="5"/>
      <c r="AR442" s="5"/>
      <c r="AS442" s="5"/>
      <c r="AT442" s="5"/>
      <c r="AU442" s="5"/>
      <c r="AV442" s="5"/>
      <c r="AW442" s="5"/>
      <c r="AX442" s="5"/>
      <c r="AY442" s="5"/>
    </row>
    <row r="443" spans="1:51" x14ac:dyDescent="0.25">
      <c r="A443" s="5" t="str">
        <f t="shared" si="17"/>
        <v>Return on equity200912</v>
      </c>
      <c r="B443" s="116">
        <v>200912</v>
      </c>
      <c r="C443" s="116">
        <v>22</v>
      </c>
      <c r="D443" s="116" t="s">
        <v>26</v>
      </c>
      <c r="E443" s="116">
        <v>-0.277236861</v>
      </c>
      <c r="F443" s="116">
        <v>-5.2156670000000002E-3</v>
      </c>
      <c r="G443" s="116">
        <v>5.3914616800000002E-2</v>
      </c>
      <c r="H443" s="116">
        <v>-1.0348501E-2</v>
      </c>
      <c r="I443" s="116">
        <v>4.5486212599999999E-2</v>
      </c>
      <c r="J443" s="116">
        <v>9.0937992199999998E-2</v>
      </c>
      <c r="K443" s="116">
        <v>0.1419003123</v>
      </c>
      <c r="L443" s="117">
        <v>51547259583</v>
      </c>
      <c r="M443" s="117">
        <v>1133250200000</v>
      </c>
      <c r="N443" s="116">
        <v>5.04849811E-2</v>
      </c>
      <c r="O443" s="116">
        <v>5.3914616800000002E-2</v>
      </c>
      <c r="P443" s="116">
        <v>49</v>
      </c>
      <c r="Q443" s="5"/>
      <c r="R443" s="5"/>
      <c r="S443" s="6"/>
      <c r="T443" s="6"/>
      <c r="U443" s="5"/>
      <c r="V443" s="5"/>
      <c r="W443" s="6"/>
      <c r="X443" s="5"/>
      <c r="Y443" s="5"/>
      <c r="Z443" s="5"/>
      <c r="AA443" s="5"/>
      <c r="AB443" s="5"/>
      <c r="AC443" s="5"/>
      <c r="AD443" s="5"/>
      <c r="AE443" s="5"/>
      <c r="AF443" s="5"/>
      <c r="AG443" s="5"/>
      <c r="AH443" s="5"/>
      <c r="AI443" s="5"/>
      <c r="AJ443" s="5"/>
      <c r="AK443" s="5"/>
      <c r="AL443" s="5"/>
      <c r="AM443" s="5"/>
      <c r="AN443" s="5"/>
      <c r="AO443" s="5"/>
      <c r="AP443" s="5"/>
      <c r="AQ443" s="5"/>
      <c r="AR443" s="5"/>
      <c r="AS443" s="5"/>
      <c r="AT443" s="5"/>
      <c r="AU443" s="5"/>
      <c r="AV443" s="5"/>
      <c r="AW443" s="5"/>
      <c r="AX443" s="5"/>
      <c r="AY443" s="5"/>
    </row>
    <row r="444" spans="1:51" x14ac:dyDescent="0.25">
      <c r="A444" s="5" t="str">
        <f t="shared" si="17"/>
        <v>Return on equity201003</v>
      </c>
      <c r="B444" s="116">
        <v>201003</v>
      </c>
      <c r="C444" s="116">
        <v>22</v>
      </c>
      <c r="D444" s="116" t="s">
        <v>26</v>
      </c>
      <c r="E444" s="116">
        <v>-1.7413762999999999E-2</v>
      </c>
      <c r="F444" s="116">
        <v>3.0910040400000002E-2</v>
      </c>
      <c r="G444" s="116">
        <v>6.2365298E-2</v>
      </c>
      <c r="H444" s="116">
        <v>6.8234282800000004E-2</v>
      </c>
      <c r="I444" s="116">
        <v>7.4082248500000003E-2</v>
      </c>
      <c r="J444" s="116">
        <v>0.1105029644</v>
      </c>
      <c r="K444" s="116">
        <v>0.17066806209999999</v>
      </c>
      <c r="L444" s="117">
        <v>23848127265</v>
      </c>
      <c r="M444" s="117">
        <v>1287656800000</v>
      </c>
      <c r="N444" s="116">
        <v>7.1993092300000006E-2</v>
      </c>
      <c r="O444" s="116">
        <v>6.2365298E-2</v>
      </c>
      <c r="P444" s="116">
        <v>49</v>
      </c>
      <c r="Q444" s="5"/>
      <c r="R444" s="5"/>
      <c r="S444" s="6"/>
      <c r="T444" s="6"/>
      <c r="U444" s="5"/>
      <c r="V444" s="5"/>
      <c r="W444" s="6"/>
      <c r="X444" s="5"/>
      <c r="Y444" s="5"/>
      <c r="Z444" s="5"/>
      <c r="AA444" s="5"/>
      <c r="AB444" s="5"/>
      <c r="AC444" s="5"/>
      <c r="AD444" s="5"/>
      <c r="AE444" s="5"/>
      <c r="AF444" s="5"/>
      <c r="AG444" s="5"/>
      <c r="AH444" s="5"/>
      <c r="AI444" s="5"/>
      <c r="AJ444" s="5"/>
      <c r="AK444" s="5"/>
      <c r="AL444" s="5"/>
      <c r="AM444" s="5"/>
      <c r="AN444" s="5"/>
      <c r="AO444" s="5"/>
      <c r="AP444" s="5"/>
      <c r="AQ444" s="5"/>
      <c r="AR444" s="5"/>
      <c r="AS444" s="5"/>
      <c r="AT444" s="5"/>
      <c r="AU444" s="5"/>
      <c r="AV444" s="5"/>
      <c r="AW444" s="5"/>
      <c r="AX444" s="5"/>
      <c r="AY444" s="5"/>
    </row>
    <row r="445" spans="1:51" x14ac:dyDescent="0.25">
      <c r="A445" s="5" t="str">
        <f t="shared" si="17"/>
        <v>Return on equity201006</v>
      </c>
      <c r="B445" s="116">
        <v>201006</v>
      </c>
      <c r="C445" s="116">
        <v>22</v>
      </c>
      <c r="D445" s="116" t="s">
        <v>26</v>
      </c>
      <c r="E445" s="116">
        <v>-6.0120814000000002E-2</v>
      </c>
      <c r="F445" s="116">
        <v>3.1271917099999998E-2</v>
      </c>
      <c r="G445" s="116">
        <v>6.4204613600000002E-2</v>
      </c>
      <c r="H445" s="116">
        <v>5.66267004E-2</v>
      </c>
      <c r="I445" s="116">
        <v>7.28053652E-2</v>
      </c>
      <c r="J445" s="116">
        <v>0.10803166860000001</v>
      </c>
      <c r="K445" s="116">
        <v>0.14837809530000001</v>
      </c>
      <c r="L445" s="117">
        <v>47581592791</v>
      </c>
      <c r="M445" s="117">
        <v>1307090300000</v>
      </c>
      <c r="N445" s="116">
        <v>8.4488035200000006E-2</v>
      </c>
      <c r="O445" s="116">
        <v>6.2632093700000002E-2</v>
      </c>
      <c r="P445" s="116">
        <v>49</v>
      </c>
      <c r="Q445" s="5"/>
      <c r="R445" s="5"/>
      <c r="S445" s="6"/>
      <c r="T445" s="6"/>
      <c r="U445" s="5"/>
      <c r="V445" s="5"/>
      <c r="W445" s="6"/>
      <c r="X445" s="5"/>
      <c r="Y445" s="5"/>
      <c r="Z445" s="5"/>
      <c r="AA445" s="5"/>
      <c r="AB445" s="5"/>
      <c r="AC445" s="5"/>
      <c r="AD445" s="5"/>
      <c r="AE445" s="5"/>
      <c r="AF445" s="5"/>
      <c r="AG445" s="5"/>
      <c r="AH445" s="5"/>
      <c r="AI445" s="5"/>
      <c r="AJ445" s="5"/>
      <c r="AK445" s="5"/>
      <c r="AL445" s="5"/>
      <c r="AM445" s="5"/>
      <c r="AN445" s="5"/>
      <c r="AO445" s="5"/>
      <c r="AP445" s="5"/>
      <c r="AQ445" s="5"/>
      <c r="AR445" s="5"/>
      <c r="AS445" s="5"/>
      <c r="AT445" s="5"/>
      <c r="AU445" s="5"/>
      <c r="AV445" s="5"/>
      <c r="AW445" s="5"/>
      <c r="AX445" s="5"/>
      <c r="AY445" s="5"/>
    </row>
    <row r="446" spans="1:51" x14ac:dyDescent="0.25">
      <c r="A446" s="5" t="str">
        <f t="shared" si="17"/>
        <v>Return on equity201009</v>
      </c>
      <c r="B446" s="116">
        <v>201009</v>
      </c>
      <c r="C446" s="116">
        <v>22</v>
      </c>
      <c r="D446" s="116" t="s">
        <v>26</v>
      </c>
      <c r="E446" s="116">
        <v>-6.9245859000000007E-2</v>
      </c>
      <c r="F446" s="116">
        <v>2.9959375600000001E-2</v>
      </c>
      <c r="G446" s="116">
        <v>5.6952185400000001E-2</v>
      </c>
      <c r="H446" s="116">
        <v>5.0228211199999998E-2</v>
      </c>
      <c r="I446" s="116">
        <v>6.7129643899999994E-2</v>
      </c>
      <c r="J446" s="116">
        <v>9.9859732000000007E-2</v>
      </c>
      <c r="K446" s="116">
        <v>0.14219209599999999</v>
      </c>
      <c r="L446" s="117">
        <v>65793702045</v>
      </c>
      <c r="M446" s="117">
        <v>1306798800000</v>
      </c>
      <c r="N446" s="116">
        <v>7.4012772300000002E-2</v>
      </c>
      <c r="O446" s="116">
        <v>5.2708028699999999E-2</v>
      </c>
      <c r="P446" s="116">
        <v>50</v>
      </c>
      <c r="Q446" s="5"/>
      <c r="R446" s="5"/>
      <c r="S446" s="6"/>
      <c r="T446" s="6"/>
      <c r="U446" s="5"/>
      <c r="V446" s="5"/>
      <c r="W446" s="6"/>
      <c r="X446" s="5"/>
      <c r="Y446" s="5"/>
      <c r="Z446" s="5"/>
      <c r="AA446" s="5"/>
      <c r="AB446" s="5"/>
      <c r="AC446" s="5"/>
      <c r="AD446" s="5"/>
      <c r="AE446" s="5"/>
      <c r="AF446" s="5"/>
      <c r="AG446" s="5"/>
      <c r="AH446" s="5"/>
      <c r="AI446" s="5"/>
      <c r="AJ446" s="5"/>
      <c r="AK446" s="5"/>
      <c r="AL446" s="5"/>
      <c r="AM446" s="5"/>
      <c r="AN446" s="5"/>
      <c r="AO446" s="5"/>
      <c r="AP446" s="5"/>
      <c r="AQ446" s="5"/>
      <c r="AR446" s="5"/>
      <c r="AS446" s="5"/>
      <c r="AT446" s="5"/>
      <c r="AU446" s="5"/>
      <c r="AV446" s="5"/>
      <c r="AW446" s="5"/>
      <c r="AX446" s="5"/>
      <c r="AY446" s="5"/>
    </row>
    <row r="447" spans="1:51" x14ac:dyDescent="0.25">
      <c r="A447" s="5" t="str">
        <f t="shared" si="17"/>
        <v>Return on equity201012</v>
      </c>
      <c r="B447" s="116">
        <v>201012</v>
      </c>
      <c r="C447" s="116">
        <v>22</v>
      </c>
      <c r="D447" s="116" t="s">
        <v>26</v>
      </c>
      <c r="E447" s="116">
        <v>-0.14717786099999999</v>
      </c>
      <c r="F447" s="116">
        <v>1.7307443499999998E-2</v>
      </c>
      <c r="G447" s="116">
        <v>5.3769231299999998E-2</v>
      </c>
      <c r="H447" s="116">
        <v>2.4974158199999999E-2</v>
      </c>
      <c r="I447" s="116">
        <v>5.9156769800000002E-2</v>
      </c>
      <c r="J447" s="116">
        <v>9.4617129899999999E-2</v>
      </c>
      <c r="K447" s="116">
        <v>0.13897995329999999</v>
      </c>
      <c r="L447" s="117">
        <v>77926456461</v>
      </c>
      <c r="M447" s="117">
        <v>1317287200000</v>
      </c>
      <c r="N447" s="116">
        <v>7.3807504499999996E-2</v>
      </c>
      <c r="O447" s="116">
        <v>4.3493275400000003E-2</v>
      </c>
      <c r="P447" s="116">
        <v>50</v>
      </c>
      <c r="Q447" s="5"/>
      <c r="R447" s="5"/>
      <c r="S447" s="6"/>
      <c r="T447" s="6"/>
      <c r="U447" s="5"/>
      <c r="V447" s="5"/>
      <c r="W447" s="6"/>
      <c r="X447" s="5"/>
      <c r="Y447" s="5"/>
      <c r="Z447" s="5"/>
      <c r="AA447" s="5"/>
      <c r="AB447" s="5"/>
      <c r="AC447" s="5"/>
      <c r="AD447" s="5"/>
      <c r="AE447" s="5"/>
      <c r="AF447" s="5"/>
      <c r="AG447" s="5"/>
      <c r="AH447" s="5"/>
      <c r="AI447" s="5"/>
      <c r="AJ447" s="5"/>
      <c r="AK447" s="5"/>
      <c r="AL447" s="5"/>
      <c r="AM447" s="5"/>
      <c r="AN447" s="5"/>
      <c r="AO447" s="5"/>
      <c r="AP447" s="5"/>
      <c r="AQ447" s="5"/>
      <c r="AR447" s="5"/>
      <c r="AS447" s="5"/>
      <c r="AT447" s="5"/>
      <c r="AU447" s="5"/>
      <c r="AV447" s="5"/>
      <c r="AW447" s="5"/>
      <c r="AX447" s="5"/>
      <c r="AY447" s="5"/>
    </row>
    <row r="448" spans="1:51" x14ac:dyDescent="0.25">
      <c r="A448" s="5" t="str">
        <f t="shared" si="17"/>
        <v>Return on equity201103</v>
      </c>
      <c r="B448" s="116">
        <v>201103</v>
      </c>
      <c r="C448" s="116">
        <v>22</v>
      </c>
      <c r="D448" s="116" t="s">
        <v>26</v>
      </c>
      <c r="E448" s="116">
        <v>-3.0456304999999999E-2</v>
      </c>
      <c r="F448" s="116">
        <v>4.9589776100000003E-2</v>
      </c>
      <c r="G448" s="116">
        <v>8.0425845800000006E-2</v>
      </c>
      <c r="H448" s="116">
        <v>9.2723007699999999E-2</v>
      </c>
      <c r="I448" s="116">
        <v>8.2612173699999999E-2</v>
      </c>
      <c r="J448" s="116">
        <v>0.1173208074</v>
      </c>
      <c r="K448" s="116">
        <v>0.18390141669999999</v>
      </c>
      <c r="L448" s="117">
        <v>29423765567</v>
      </c>
      <c r="M448" s="117">
        <v>1424669700000</v>
      </c>
      <c r="N448" s="116">
        <v>9.0352395799999999E-2</v>
      </c>
      <c r="O448" s="116">
        <v>7.4968990400000005E-2</v>
      </c>
      <c r="P448" s="116">
        <v>51</v>
      </c>
      <c r="Q448" s="5"/>
      <c r="R448" s="5"/>
      <c r="S448" s="6"/>
      <c r="T448" s="6"/>
      <c r="U448" s="5"/>
      <c r="V448" s="5"/>
      <c r="W448" s="6"/>
      <c r="X448" s="5"/>
      <c r="Y448" s="5"/>
      <c r="Z448" s="5"/>
      <c r="AA448" s="5"/>
      <c r="AB448" s="5"/>
      <c r="AC448" s="5"/>
      <c r="AD448" s="5"/>
      <c r="AE448" s="5"/>
      <c r="AF448" s="5"/>
      <c r="AG448" s="5"/>
      <c r="AH448" s="5"/>
      <c r="AI448" s="5"/>
      <c r="AJ448" s="5"/>
      <c r="AK448" s="5"/>
      <c r="AL448" s="5"/>
      <c r="AM448" s="5"/>
      <c r="AN448" s="5"/>
      <c r="AO448" s="5"/>
      <c r="AP448" s="5"/>
      <c r="AQ448" s="5"/>
      <c r="AR448" s="5"/>
      <c r="AS448" s="5"/>
      <c r="AT448" s="5"/>
      <c r="AU448" s="5"/>
      <c r="AV448" s="5"/>
      <c r="AW448" s="5"/>
      <c r="AX448" s="5"/>
      <c r="AY448" s="5"/>
    </row>
    <row r="449" spans="1:51" x14ac:dyDescent="0.25">
      <c r="A449" s="5" t="str">
        <f t="shared" si="17"/>
        <v>Return on equity201106</v>
      </c>
      <c r="B449" s="116">
        <v>201106</v>
      </c>
      <c r="C449" s="116">
        <v>22</v>
      </c>
      <c r="D449" s="116" t="s">
        <v>26</v>
      </c>
      <c r="E449" s="116">
        <v>-0.24736206799999999</v>
      </c>
      <c r="F449" s="116">
        <v>2.75762347E-2</v>
      </c>
      <c r="G449" s="116">
        <v>7.1004142199999995E-2</v>
      </c>
      <c r="H449" s="116">
        <v>5.1248001799999998E-2</v>
      </c>
      <c r="I449" s="116">
        <v>7.0832908400000005E-2</v>
      </c>
      <c r="J449" s="116">
        <v>0.1171249305</v>
      </c>
      <c r="K449" s="116">
        <v>0.15224135420000001</v>
      </c>
      <c r="L449" s="117">
        <v>50537308204</v>
      </c>
      <c r="M449" s="117">
        <v>1426944300000</v>
      </c>
      <c r="N449" s="116">
        <v>8.4175260500000001E-2</v>
      </c>
      <c r="O449" s="116">
        <v>6.1778100599999997E-2</v>
      </c>
      <c r="P449" s="116">
        <v>56</v>
      </c>
      <c r="Q449" s="5"/>
      <c r="R449" s="5"/>
      <c r="S449" s="6"/>
      <c r="T449" s="6"/>
      <c r="U449" s="5"/>
      <c r="V449" s="5"/>
      <c r="W449" s="6"/>
      <c r="X449" s="5"/>
      <c r="Y449" s="5"/>
      <c r="Z449" s="5"/>
      <c r="AA449" s="5"/>
      <c r="AB449" s="5"/>
      <c r="AC449" s="5"/>
      <c r="AD449" s="5"/>
      <c r="AE449" s="5"/>
      <c r="AF449" s="5"/>
      <c r="AG449" s="5"/>
      <c r="AH449" s="5"/>
      <c r="AI449" s="5"/>
      <c r="AJ449" s="5"/>
      <c r="AK449" s="5"/>
      <c r="AL449" s="5"/>
      <c r="AM449" s="5"/>
      <c r="AN449" s="5"/>
      <c r="AO449" s="5"/>
      <c r="AP449" s="5"/>
      <c r="AQ449" s="5"/>
      <c r="AR449" s="5"/>
      <c r="AS449" s="5"/>
      <c r="AT449" s="5"/>
      <c r="AU449" s="5"/>
      <c r="AV449" s="5"/>
      <c r="AW449" s="5"/>
      <c r="AX449" s="5"/>
      <c r="AY449" s="5"/>
    </row>
    <row r="450" spans="1:51" x14ac:dyDescent="0.25">
      <c r="A450" s="5" t="str">
        <f t="shared" ref="A450:A513" si="18">CONCATENATE(D450,B450)</f>
        <v>Return on equity201109</v>
      </c>
      <c r="B450" s="116">
        <v>201109</v>
      </c>
      <c r="C450" s="116">
        <v>22</v>
      </c>
      <c r="D450" s="116" t="s">
        <v>26</v>
      </c>
      <c r="E450" s="116">
        <v>-0.37152427199999999</v>
      </c>
      <c r="F450" s="116">
        <v>-6.5518E-3</v>
      </c>
      <c r="G450" s="116">
        <v>5.2299522000000001E-2</v>
      </c>
      <c r="H450" s="116">
        <v>4.424229E-3</v>
      </c>
      <c r="I450" s="116">
        <v>4.8598068100000003E-2</v>
      </c>
      <c r="J450" s="116">
        <v>9.4054956600000003E-2</v>
      </c>
      <c r="K450" s="116">
        <v>0.1305494878</v>
      </c>
      <c r="L450" s="117">
        <v>52264941717</v>
      </c>
      <c r="M450" s="117">
        <v>1433937400000</v>
      </c>
      <c r="N450" s="116">
        <v>6.7348988400000004E-2</v>
      </c>
      <c r="O450" s="116">
        <v>3.6525839999999997E-2</v>
      </c>
      <c r="P450" s="116">
        <v>56</v>
      </c>
      <c r="Q450" s="5"/>
      <c r="R450" s="5"/>
      <c r="S450" s="6"/>
      <c r="T450" s="6"/>
      <c r="U450" s="5"/>
      <c r="V450" s="5"/>
      <c r="W450" s="6"/>
      <c r="X450" s="5"/>
      <c r="Y450" s="5"/>
      <c r="Z450" s="5"/>
      <c r="AA450" s="5"/>
      <c r="AB450" s="5"/>
      <c r="AC450" s="5"/>
      <c r="AD450" s="5"/>
      <c r="AE450" s="5"/>
      <c r="AF450" s="5"/>
      <c r="AG450" s="5"/>
      <c r="AH450" s="5"/>
      <c r="AI450" s="5"/>
      <c r="AJ450" s="5"/>
      <c r="AK450" s="5"/>
      <c r="AL450" s="5"/>
      <c r="AM450" s="5"/>
      <c r="AN450" s="5"/>
      <c r="AO450" s="5"/>
      <c r="AP450" s="5"/>
      <c r="AQ450" s="5"/>
      <c r="AR450" s="5"/>
      <c r="AS450" s="5"/>
      <c r="AT450" s="5"/>
      <c r="AU450" s="5"/>
      <c r="AV450" s="5"/>
      <c r="AW450" s="5"/>
      <c r="AX450" s="5"/>
      <c r="AY450" s="5"/>
    </row>
    <row r="451" spans="1:51" x14ac:dyDescent="0.25">
      <c r="A451" s="5" t="str">
        <f t="shared" si="18"/>
        <v>Return on equity201112</v>
      </c>
      <c r="B451" s="116">
        <v>201112</v>
      </c>
      <c r="C451" s="116">
        <v>22</v>
      </c>
      <c r="D451" s="116" t="s">
        <v>26</v>
      </c>
      <c r="E451" s="116">
        <v>-1.7876507189999999</v>
      </c>
      <c r="F451" s="116">
        <v>-0.157183974</v>
      </c>
      <c r="G451" s="116">
        <v>2.7349874400000002E-2</v>
      </c>
      <c r="H451" s="116">
        <v>-0.34727353</v>
      </c>
      <c r="I451" s="116">
        <v>-4.3207999999999997E-5</v>
      </c>
      <c r="J451" s="116">
        <v>7.7861853199999997E-2</v>
      </c>
      <c r="K451" s="116">
        <v>0.12574519479999999</v>
      </c>
      <c r="L451" s="117">
        <v>-60652069.170000002</v>
      </c>
      <c r="M451" s="117">
        <v>1403736500000</v>
      </c>
      <c r="N451" s="116">
        <v>6.1503598800000003E-2</v>
      </c>
      <c r="O451" s="116">
        <v>8.9073321999999996E-3</v>
      </c>
      <c r="P451" s="116">
        <v>56</v>
      </c>
      <c r="Z451"/>
    </row>
    <row r="452" spans="1:51" x14ac:dyDescent="0.25">
      <c r="A452" s="5" t="str">
        <f t="shared" si="18"/>
        <v>Return on equity201203</v>
      </c>
      <c r="B452" s="116">
        <v>201203</v>
      </c>
      <c r="C452" s="116">
        <v>22</v>
      </c>
      <c r="D452" s="116" t="s">
        <v>26</v>
      </c>
      <c r="E452" s="116">
        <v>-0.172518802</v>
      </c>
      <c r="F452" s="116">
        <v>1.8479999699999999E-2</v>
      </c>
      <c r="G452" s="116">
        <v>6.5319694499999997E-2</v>
      </c>
      <c r="H452" s="116">
        <v>3.2426870500000003E-2</v>
      </c>
      <c r="I452" s="116">
        <v>5.5867972199999998E-2</v>
      </c>
      <c r="J452" s="116">
        <v>0.1152796442</v>
      </c>
      <c r="K452" s="116">
        <v>0.34290147009999999</v>
      </c>
      <c r="L452" s="117">
        <v>19513686914</v>
      </c>
      <c r="M452" s="117">
        <v>1397128700000</v>
      </c>
      <c r="N452" s="116">
        <v>6.41010942E-2</v>
      </c>
      <c r="O452" s="116">
        <v>6.7980549299999998E-2</v>
      </c>
      <c r="P452" s="116">
        <v>54</v>
      </c>
      <c r="Z452"/>
    </row>
    <row r="453" spans="1:51" x14ac:dyDescent="0.25">
      <c r="A453" s="5" t="str">
        <f t="shared" si="18"/>
        <v>Return on equity201206</v>
      </c>
      <c r="B453" s="116">
        <v>201206</v>
      </c>
      <c r="C453" s="116">
        <v>22</v>
      </c>
      <c r="D453" s="116" t="s">
        <v>26</v>
      </c>
      <c r="E453" s="116">
        <v>-2.8469245029999999</v>
      </c>
      <c r="F453" s="116">
        <v>-8.9587999999999994E-3</v>
      </c>
      <c r="G453" s="116">
        <v>5.3037113499999997E-2</v>
      </c>
      <c r="H453" s="116">
        <v>-0.34513238600000001</v>
      </c>
      <c r="I453" s="116">
        <v>3.3837410300000002E-2</v>
      </c>
      <c r="J453" s="116">
        <v>8.8728605399999994E-2</v>
      </c>
      <c r="K453" s="116">
        <v>0.1406560291</v>
      </c>
      <c r="L453" s="117">
        <v>23845026417</v>
      </c>
      <c r="M453" s="117">
        <v>1409388400000</v>
      </c>
      <c r="N453" s="116">
        <v>5.5787761200000001E-2</v>
      </c>
      <c r="O453" s="116">
        <v>3.40169149E-2</v>
      </c>
      <c r="P453" s="116">
        <v>56</v>
      </c>
      <c r="Z453"/>
    </row>
    <row r="454" spans="1:51" x14ac:dyDescent="0.25">
      <c r="A454" s="5" t="str">
        <f t="shared" si="18"/>
        <v>Return on equity201209</v>
      </c>
      <c r="B454" s="116">
        <v>201209</v>
      </c>
      <c r="C454" s="116">
        <v>22</v>
      </c>
      <c r="D454" s="116" t="s">
        <v>26</v>
      </c>
      <c r="E454" s="116">
        <v>-3.670783482</v>
      </c>
      <c r="F454" s="116">
        <v>-1.5012061E-2</v>
      </c>
      <c r="G454" s="116">
        <v>3.8404408799999998E-2</v>
      </c>
      <c r="H454" s="116">
        <v>-0.35220462699999999</v>
      </c>
      <c r="I454" s="116">
        <v>2.5883838700000002E-2</v>
      </c>
      <c r="J454" s="116">
        <v>8.4355602099999996E-2</v>
      </c>
      <c r="K454" s="116">
        <v>0.1341756979</v>
      </c>
      <c r="L454" s="117">
        <v>27653559900</v>
      </c>
      <c r="M454" s="117">
        <v>1424495600000</v>
      </c>
      <c r="N454" s="116">
        <v>4.2373535099999998E-2</v>
      </c>
      <c r="O454" s="116">
        <v>3.0387144099999999E-2</v>
      </c>
      <c r="P454" s="116">
        <v>56</v>
      </c>
      <c r="Z454"/>
    </row>
    <row r="455" spans="1:51" x14ac:dyDescent="0.25">
      <c r="A455" s="5" t="str">
        <f t="shared" si="18"/>
        <v>Return on equity201212</v>
      </c>
      <c r="B455" s="116">
        <v>201212</v>
      </c>
      <c r="C455" s="116">
        <v>22</v>
      </c>
      <c r="D455" s="116" t="s">
        <v>26</v>
      </c>
      <c r="E455" s="116">
        <v>-0.72015615099999997</v>
      </c>
      <c r="F455" s="116">
        <v>-6.5181565999999996E-2</v>
      </c>
      <c r="G455" s="116">
        <v>2.64103805E-2</v>
      </c>
      <c r="H455" s="116">
        <v>-0.24710734100000001</v>
      </c>
      <c r="I455" s="116">
        <v>4.7136556E-3</v>
      </c>
      <c r="J455" s="116">
        <v>7.2497493999999996E-2</v>
      </c>
      <c r="K455" s="116">
        <v>0.13976034039999999</v>
      </c>
      <c r="L455" s="117">
        <v>6726712273.5</v>
      </c>
      <c r="M455" s="117">
        <v>1427069100000</v>
      </c>
      <c r="N455" s="116">
        <v>2.2892029000000001E-2</v>
      </c>
      <c r="O455" s="116">
        <v>2.9534451900000001E-2</v>
      </c>
      <c r="P455" s="116">
        <v>56</v>
      </c>
      <c r="Z455"/>
    </row>
    <row r="456" spans="1:51" x14ac:dyDescent="0.25">
      <c r="A456" s="5" t="str">
        <f t="shared" si="18"/>
        <v>Return on equity201303</v>
      </c>
      <c r="B456" s="116">
        <v>201303</v>
      </c>
      <c r="C456" s="116">
        <v>22</v>
      </c>
      <c r="D456" s="116" t="s">
        <v>26</v>
      </c>
      <c r="E456" s="116">
        <v>-0.123241253</v>
      </c>
      <c r="F456" s="116">
        <v>1.4444955400000001E-2</v>
      </c>
      <c r="G456" s="116">
        <v>6.5963755799999996E-2</v>
      </c>
      <c r="H456" s="116">
        <v>9.3378634099999996E-2</v>
      </c>
      <c r="I456" s="116">
        <v>9.3350075000000005E-2</v>
      </c>
      <c r="J456" s="116">
        <v>0.122982141</v>
      </c>
      <c r="K456" s="116">
        <v>0.51113995729999995</v>
      </c>
      <c r="L456" s="117">
        <v>34399766584</v>
      </c>
      <c r="M456" s="117">
        <v>1474011300000</v>
      </c>
      <c r="N456" s="116">
        <v>6.5963755799999996E-2</v>
      </c>
      <c r="O456" s="116">
        <v>6.1924509599999997E-2</v>
      </c>
      <c r="P456" s="116">
        <v>55</v>
      </c>
      <c r="Z456"/>
    </row>
    <row r="457" spans="1:51" x14ac:dyDescent="0.25">
      <c r="A457" s="5" t="str">
        <f t="shared" si="18"/>
        <v>Return on equity201306</v>
      </c>
      <c r="B457" s="116">
        <v>201306</v>
      </c>
      <c r="C457" s="116">
        <v>22</v>
      </c>
      <c r="D457" s="116" t="s">
        <v>26</v>
      </c>
      <c r="E457" s="116">
        <v>-0.17082356500000001</v>
      </c>
      <c r="F457" s="116">
        <v>2.2414049700000001E-2</v>
      </c>
      <c r="G457" s="116">
        <v>6.4312208100000004E-2</v>
      </c>
      <c r="H457" s="116">
        <v>5.3731615599999998E-2</v>
      </c>
      <c r="I457" s="116">
        <v>7.5974041500000006E-2</v>
      </c>
      <c r="J457" s="116">
        <v>0.10428319899999999</v>
      </c>
      <c r="K457" s="116">
        <v>0.48055890169999999</v>
      </c>
      <c r="L457" s="117">
        <v>55563566353</v>
      </c>
      <c r="M457" s="117">
        <v>1462698700000</v>
      </c>
      <c r="N457" s="116">
        <v>6.7722022899999998E-2</v>
      </c>
      <c r="O457" s="116">
        <v>6.2308803199999999E-2</v>
      </c>
      <c r="P457" s="116">
        <v>55</v>
      </c>
      <c r="Z457"/>
    </row>
    <row r="458" spans="1:51" x14ac:dyDescent="0.25">
      <c r="A458" s="5" t="str">
        <f t="shared" si="18"/>
        <v>Return on equity201309</v>
      </c>
      <c r="B458" s="116">
        <v>201309</v>
      </c>
      <c r="C458" s="116">
        <v>22</v>
      </c>
      <c r="D458" s="116" t="s">
        <v>26</v>
      </c>
      <c r="E458" s="116">
        <v>-0.19159721900000001</v>
      </c>
      <c r="F458" s="116">
        <v>1.53769736E-2</v>
      </c>
      <c r="G458" s="116">
        <v>5.71046105E-2</v>
      </c>
      <c r="H458" s="116">
        <v>3.8630835600000003E-2</v>
      </c>
      <c r="I458" s="116">
        <v>6.3562053100000002E-2</v>
      </c>
      <c r="J458" s="116">
        <v>0.1044852158</v>
      </c>
      <c r="K458" s="116">
        <v>0.2946876954</v>
      </c>
      <c r="L458" s="117">
        <v>69971489380</v>
      </c>
      <c r="M458" s="117">
        <v>1467783300000</v>
      </c>
      <c r="N458" s="116">
        <v>6.5964359900000005E-2</v>
      </c>
      <c r="O458" s="116">
        <v>5.4509212500000001E-2</v>
      </c>
      <c r="P458" s="116">
        <v>55</v>
      </c>
      <c r="Z458"/>
    </row>
    <row r="459" spans="1:51" x14ac:dyDescent="0.25">
      <c r="A459" s="5" t="str">
        <f t="shared" si="18"/>
        <v>Return on equity201312</v>
      </c>
      <c r="B459" s="116">
        <v>201312</v>
      </c>
      <c r="C459" s="116">
        <v>22</v>
      </c>
      <c r="D459" s="116" t="s">
        <v>26</v>
      </c>
      <c r="E459" s="116">
        <v>-0.25115363400000001</v>
      </c>
      <c r="F459" s="116">
        <v>-2.8678742E-2</v>
      </c>
      <c r="G459" s="116">
        <v>4.75380408E-2</v>
      </c>
      <c r="H459" s="116">
        <v>-3.6628149999999998E-3</v>
      </c>
      <c r="I459" s="116">
        <v>2.72415939E-2</v>
      </c>
      <c r="J459" s="116">
        <v>9.05565282E-2</v>
      </c>
      <c r="K459" s="116">
        <v>0.28060351150000001</v>
      </c>
      <c r="L459" s="117">
        <v>39530196875</v>
      </c>
      <c r="M459" s="117">
        <v>1451097100000</v>
      </c>
      <c r="N459" s="116">
        <v>4.75380408E-2</v>
      </c>
      <c r="O459" s="116">
        <v>4.5098194899999999E-2</v>
      </c>
      <c r="P459" s="116">
        <v>55</v>
      </c>
      <c r="Z459"/>
    </row>
    <row r="460" spans="1:51" x14ac:dyDescent="0.25">
      <c r="A460" s="5" t="str">
        <f t="shared" si="18"/>
        <v>Return on equity201403</v>
      </c>
      <c r="B460" s="116">
        <v>201403</v>
      </c>
      <c r="C460" s="116">
        <v>22</v>
      </c>
      <c r="D460" s="116" t="s">
        <v>26</v>
      </c>
      <c r="E460" s="116">
        <v>-0.119080457</v>
      </c>
      <c r="F460" s="116">
        <v>2.8691036499999999E-2</v>
      </c>
      <c r="G460" s="116">
        <v>7.5435620100000003E-2</v>
      </c>
      <c r="H460" s="116">
        <v>5.5740307599999997E-2</v>
      </c>
      <c r="I460" s="116">
        <v>7.5214028799999999E-2</v>
      </c>
      <c r="J460" s="116">
        <v>0.1031007984</v>
      </c>
      <c r="K460" s="116">
        <v>0.1622969954</v>
      </c>
      <c r="L460" s="117">
        <v>27263787152</v>
      </c>
      <c r="M460" s="117">
        <v>1449931000000</v>
      </c>
      <c r="N460" s="116">
        <v>7.5435620100000003E-2</v>
      </c>
      <c r="O460" s="116">
        <v>7.1469138299999999E-2</v>
      </c>
      <c r="P460" s="116">
        <v>55</v>
      </c>
      <c r="Z460"/>
    </row>
    <row r="461" spans="1:51" x14ac:dyDescent="0.25">
      <c r="A461" s="5" t="str">
        <f t="shared" si="18"/>
        <v>Return on equity201406</v>
      </c>
      <c r="B461" s="116">
        <v>201406</v>
      </c>
      <c r="C461" s="116">
        <v>22</v>
      </c>
      <c r="D461" s="116" t="s">
        <v>26</v>
      </c>
      <c r="E461" s="116">
        <v>-0.17076502900000001</v>
      </c>
      <c r="F461" s="116">
        <v>2.51851739E-2</v>
      </c>
      <c r="G461" s="116">
        <v>5.4666247000000001E-2</v>
      </c>
      <c r="H461" s="116">
        <v>4.3968952200000001E-2</v>
      </c>
      <c r="I461" s="116">
        <v>5.7069939399999998E-2</v>
      </c>
      <c r="J461" s="116">
        <v>9.4504379099999994E-2</v>
      </c>
      <c r="K461" s="116">
        <v>0.15742885910000001</v>
      </c>
      <c r="L461" s="117">
        <v>42116323117</v>
      </c>
      <c r="M461" s="117">
        <v>1475954700000</v>
      </c>
      <c r="N461" s="116">
        <v>5.6290098400000002E-2</v>
      </c>
      <c r="O461" s="116">
        <v>5.3469161299999998E-2</v>
      </c>
      <c r="P461" s="116">
        <v>55</v>
      </c>
      <c r="Z461"/>
    </row>
    <row r="462" spans="1:51" x14ac:dyDescent="0.25">
      <c r="A462" s="5" t="str">
        <f t="shared" si="18"/>
        <v>Return on equity201409</v>
      </c>
      <c r="B462" s="116">
        <v>201409</v>
      </c>
      <c r="C462" s="116">
        <v>22</v>
      </c>
      <c r="D462" s="116" t="s">
        <v>26</v>
      </c>
      <c r="E462" s="116">
        <v>-0.15740662</v>
      </c>
      <c r="F462" s="116">
        <v>1.34748132E-2</v>
      </c>
      <c r="G462" s="116">
        <v>5.4208898899999997E-2</v>
      </c>
      <c r="H462" s="116">
        <v>3.9729767200000002E-2</v>
      </c>
      <c r="I462" s="116">
        <v>5.4126394299999998E-2</v>
      </c>
      <c r="J462" s="116">
        <v>8.8871458E-2</v>
      </c>
      <c r="K462" s="116">
        <v>0.16011711140000001</v>
      </c>
      <c r="L462" s="117">
        <v>61443070148</v>
      </c>
      <c r="M462" s="117">
        <v>1513570100000</v>
      </c>
      <c r="N462" s="116">
        <v>5.7376928000000001E-2</v>
      </c>
      <c r="O462" s="116">
        <v>4.8019286299999998E-2</v>
      </c>
      <c r="P462" s="116">
        <v>55</v>
      </c>
      <c r="Z462"/>
    </row>
    <row r="463" spans="1:51" x14ac:dyDescent="0.25">
      <c r="A463" s="5" t="str">
        <f t="shared" si="18"/>
        <v>Return on equity201412</v>
      </c>
      <c r="B463" s="116">
        <v>201412</v>
      </c>
      <c r="C463" s="116">
        <v>22</v>
      </c>
      <c r="D463" s="116" t="s">
        <v>26</v>
      </c>
      <c r="E463" s="116">
        <v>-0.24859457099999999</v>
      </c>
      <c r="F463" s="116">
        <v>-4.0326228999999998E-2</v>
      </c>
      <c r="G463" s="116">
        <v>3.19883142E-2</v>
      </c>
      <c r="H463" s="116">
        <v>-3.3418969999999999E-3</v>
      </c>
      <c r="I463" s="116">
        <v>3.5665974400000001E-2</v>
      </c>
      <c r="J463" s="116">
        <v>7.9714209199999997E-2</v>
      </c>
      <c r="K463" s="116">
        <v>0.1409111414</v>
      </c>
      <c r="L463" s="117">
        <v>53794572156</v>
      </c>
      <c r="M463" s="117">
        <v>1508288300000</v>
      </c>
      <c r="N463" s="116">
        <v>4.6743002700000001E-2</v>
      </c>
      <c r="O463" s="116">
        <v>2.89255213E-2</v>
      </c>
      <c r="P463" s="116">
        <v>55</v>
      </c>
      <c r="Z463"/>
    </row>
    <row r="464" spans="1:51" x14ac:dyDescent="0.25">
      <c r="A464" s="5" t="str">
        <f t="shared" si="18"/>
        <v>Return on regulatory capital requirements200912</v>
      </c>
      <c r="B464" s="116">
        <v>200912</v>
      </c>
      <c r="C464" s="116">
        <v>23</v>
      </c>
      <c r="D464" s="116" t="s">
        <v>106</v>
      </c>
      <c r="E464" s="116">
        <v>-0.23189154100000001</v>
      </c>
      <c r="F464" s="116">
        <v>-1.1089254E-2</v>
      </c>
      <c r="G464" s="116">
        <v>6.9906546700000002E-2</v>
      </c>
      <c r="H464" s="116">
        <v>5.9910848799999999E-2</v>
      </c>
      <c r="I464" s="116">
        <v>6.5550421400000003E-2</v>
      </c>
      <c r="J464" s="116">
        <v>0.12606037589999999</v>
      </c>
      <c r="K464" s="116">
        <v>0.26598332810000003</v>
      </c>
      <c r="L464" s="117">
        <v>51547259583</v>
      </c>
      <c r="M464" s="117">
        <v>786375715906</v>
      </c>
      <c r="N464" s="116">
        <v>7.2831372800000002E-2</v>
      </c>
      <c r="O464" s="116">
        <v>6.9906546700000002E-2</v>
      </c>
      <c r="P464" s="116">
        <v>48</v>
      </c>
      <c r="Z464"/>
    </row>
    <row r="465" spans="1:26" x14ac:dyDescent="0.25">
      <c r="A465" s="5" t="str">
        <f t="shared" si="18"/>
        <v>Return on regulatory capital requirements201003</v>
      </c>
      <c r="B465" s="116">
        <v>201003</v>
      </c>
      <c r="C465" s="116">
        <v>23</v>
      </c>
      <c r="D465" s="116" t="s">
        <v>106</v>
      </c>
      <c r="E465" s="116">
        <v>-2.8986939E-2</v>
      </c>
      <c r="F465" s="116">
        <v>3.2961909900000003E-2</v>
      </c>
      <c r="G465" s="116">
        <v>0.1027419084</v>
      </c>
      <c r="H465" s="116">
        <v>0.1184187622</v>
      </c>
      <c r="I465" s="116">
        <v>0.1191293846</v>
      </c>
      <c r="J465" s="116">
        <v>0.16002408039999999</v>
      </c>
      <c r="K465" s="116">
        <v>0.27264686809999999</v>
      </c>
      <c r="L465" s="117">
        <v>23848127265</v>
      </c>
      <c r="M465" s="117">
        <v>800747098284</v>
      </c>
      <c r="N465" s="116">
        <v>0.11640249449999999</v>
      </c>
      <c r="O465" s="116">
        <v>9.0881193900000004E-2</v>
      </c>
      <c r="P465" s="116">
        <v>49</v>
      </c>
      <c r="Z465"/>
    </row>
    <row r="466" spans="1:26" x14ac:dyDescent="0.25">
      <c r="A466" s="5" t="str">
        <f t="shared" si="18"/>
        <v>Return on regulatory capital requirements201006</v>
      </c>
      <c r="B466" s="116">
        <v>201006</v>
      </c>
      <c r="C466" s="116">
        <v>23</v>
      </c>
      <c r="D466" s="116" t="s">
        <v>106</v>
      </c>
      <c r="E466" s="116">
        <v>-8.1616893999999995E-2</v>
      </c>
      <c r="F466" s="116">
        <v>3.5422138499999999E-2</v>
      </c>
      <c r="G466" s="116">
        <v>0.103509054</v>
      </c>
      <c r="H466" s="116">
        <v>0.10699284589999999</v>
      </c>
      <c r="I466" s="116">
        <v>0.11693055400000001</v>
      </c>
      <c r="J466" s="116">
        <v>0.15193877550000001</v>
      </c>
      <c r="K466" s="116">
        <v>0.23357039369999999</v>
      </c>
      <c r="L466" s="117">
        <v>47581592791</v>
      </c>
      <c r="M466" s="117">
        <v>813843621609</v>
      </c>
      <c r="N466" s="116">
        <v>0.13865432</v>
      </c>
      <c r="O466" s="116">
        <v>8.5768985899999997E-2</v>
      </c>
      <c r="P466" s="116">
        <v>50</v>
      </c>
      <c r="Z466"/>
    </row>
    <row r="467" spans="1:26" x14ac:dyDescent="0.25">
      <c r="A467" s="5" t="str">
        <f t="shared" si="18"/>
        <v>Return on regulatory capital requirements201009</v>
      </c>
      <c r="B467" s="116">
        <v>201009</v>
      </c>
      <c r="C467" s="116">
        <v>23</v>
      </c>
      <c r="D467" s="116" t="s">
        <v>106</v>
      </c>
      <c r="E467" s="116">
        <v>-8.5089255000000003E-2</v>
      </c>
      <c r="F467" s="116">
        <v>3.2512115299999998E-2</v>
      </c>
      <c r="G467" s="116">
        <v>9.8291610700000004E-2</v>
      </c>
      <c r="H467" s="116">
        <v>0.10386143589999999</v>
      </c>
      <c r="I467" s="116">
        <v>0.1097326034</v>
      </c>
      <c r="J467" s="116">
        <v>0.1504207323</v>
      </c>
      <c r="K467" s="116">
        <v>0.2313459769</v>
      </c>
      <c r="L467" s="117">
        <v>65793702045</v>
      </c>
      <c r="M467" s="117">
        <v>799442766762</v>
      </c>
      <c r="N467" s="116">
        <v>0.1322135076</v>
      </c>
      <c r="O467" s="116">
        <v>8.0363632599999998E-2</v>
      </c>
      <c r="P467" s="116">
        <v>50</v>
      </c>
      <c r="Z467"/>
    </row>
    <row r="468" spans="1:26" x14ac:dyDescent="0.25">
      <c r="A468" s="5" t="str">
        <f t="shared" si="18"/>
        <v>Return on regulatory capital requirements201012</v>
      </c>
      <c r="B468" s="116">
        <v>201012</v>
      </c>
      <c r="C468" s="116">
        <v>23</v>
      </c>
      <c r="D468" s="116" t="s">
        <v>106</v>
      </c>
      <c r="E468" s="116">
        <v>-0.16487792200000001</v>
      </c>
      <c r="F468" s="116">
        <v>2.4403162900000001E-2</v>
      </c>
      <c r="G468" s="116">
        <v>8.5853905800000005E-2</v>
      </c>
      <c r="H468" s="116">
        <v>7.9589439299999995E-2</v>
      </c>
      <c r="I468" s="116">
        <v>9.7837517700000001E-2</v>
      </c>
      <c r="J468" s="116">
        <v>0.15621544740000001</v>
      </c>
      <c r="K468" s="116">
        <v>0.20572692279999999</v>
      </c>
      <c r="L468" s="117">
        <v>77926456461</v>
      </c>
      <c r="M468" s="117">
        <v>796488486786</v>
      </c>
      <c r="N468" s="116">
        <v>0.12702683219999999</v>
      </c>
      <c r="O468" s="116">
        <v>7.1286223699999998E-2</v>
      </c>
      <c r="P468" s="116">
        <v>50</v>
      </c>
      <c r="Z468"/>
    </row>
    <row r="469" spans="1:26" x14ac:dyDescent="0.25">
      <c r="A469" s="5" t="str">
        <f t="shared" si="18"/>
        <v>Return on regulatory capital requirements201103</v>
      </c>
      <c r="B469" s="116">
        <v>201103</v>
      </c>
      <c r="C469" s="116">
        <v>23</v>
      </c>
      <c r="D469" s="116" t="s">
        <v>106</v>
      </c>
      <c r="E469" s="116">
        <v>-6.4060959000000001E-2</v>
      </c>
      <c r="F469" s="116">
        <v>6.2955973200000001E-2</v>
      </c>
      <c r="G469" s="116">
        <v>0.14562098709999999</v>
      </c>
      <c r="H469" s="116">
        <v>0.153589542</v>
      </c>
      <c r="I469" s="116">
        <v>0.1391451215</v>
      </c>
      <c r="J469" s="116">
        <v>0.19940352289999999</v>
      </c>
      <c r="K469" s="116">
        <v>0.35470718899999998</v>
      </c>
      <c r="L469" s="117">
        <v>29423765567</v>
      </c>
      <c r="M469" s="117">
        <v>845843972189</v>
      </c>
      <c r="N469" s="116">
        <v>0.16134058470000001</v>
      </c>
      <c r="O469" s="116">
        <v>0.12814770310000001</v>
      </c>
      <c r="P469" s="116">
        <v>56</v>
      </c>
      <c r="Z469"/>
    </row>
    <row r="470" spans="1:26" x14ac:dyDescent="0.25">
      <c r="A470" s="5" t="str">
        <f t="shared" si="18"/>
        <v>Return on regulatory capital requirements201106</v>
      </c>
      <c r="B470" s="116">
        <v>201106</v>
      </c>
      <c r="C470" s="116">
        <v>23</v>
      </c>
      <c r="D470" s="116" t="s">
        <v>106</v>
      </c>
      <c r="E470" s="116">
        <v>-0.37068647700000001</v>
      </c>
      <c r="F470" s="116">
        <v>3.85477501E-2</v>
      </c>
      <c r="G470" s="116">
        <v>0.1220985481</v>
      </c>
      <c r="H470" s="116">
        <v>9.4471328399999999E-2</v>
      </c>
      <c r="I470" s="116">
        <v>0.11965341860000001</v>
      </c>
      <c r="J470" s="116">
        <v>0.1686671481</v>
      </c>
      <c r="K470" s="116">
        <v>0.25671611280000001</v>
      </c>
      <c r="L470" s="117">
        <v>50537308204</v>
      </c>
      <c r="M470" s="117">
        <v>844728195950</v>
      </c>
      <c r="N470" s="116">
        <v>0.13960172739999999</v>
      </c>
      <c r="O470" s="116">
        <v>8.1105675399999994E-2</v>
      </c>
      <c r="P470" s="116">
        <v>56</v>
      </c>
      <c r="Z470"/>
    </row>
    <row r="471" spans="1:26" x14ac:dyDescent="0.25">
      <c r="A471" s="5" t="str">
        <f t="shared" si="18"/>
        <v>Return on regulatory capital requirements201109</v>
      </c>
      <c r="B471" s="116">
        <v>201109</v>
      </c>
      <c r="C471" s="116">
        <v>23</v>
      </c>
      <c r="D471" s="116" t="s">
        <v>106</v>
      </c>
      <c r="E471" s="116">
        <v>-0.42856787800000001</v>
      </c>
      <c r="F471" s="116">
        <v>-1.3138617E-2</v>
      </c>
      <c r="G471" s="116">
        <v>8.8557727700000005E-2</v>
      </c>
      <c r="H471" s="116">
        <v>4.5601936599999997E-2</v>
      </c>
      <c r="I471" s="116">
        <v>8.1656226400000004E-2</v>
      </c>
      <c r="J471" s="116">
        <v>0.1490702381</v>
      </c>
      <c r="K471" s="116">
        <v>0.24198909660000001</v>
      </c>
      <c r="L471" s="117">
        <v>52264941717</v>
      </c>
      <c r="M471" s="117">
        <v>853414271465</v>
      </c>
      <c r="N471" s="116">
        <v>0.12610536520000001</v>
      </c>
      <c r="O471" s="116">
        <v>5.3628098700000001E-2</v>
      </c>
      <c r="P471" s="116">
        <v>56</v>
      </c>
      <c r="Z471"/>
    </row>
    <row r="472" spans="1:26" x14ac:dyDescent="0.25">
      <c r="A472" s="5" t="str">
        <f t="shared" si="18"/>
        <v>Return on regulatory capital requirements201112</v>
      </c>
      <c r="B472" s="116">
        <v>201112</v>
      </c>
      <c r="C472" s="116">
        <v>23</v>
      </c>
      <c r="D472" s="116" t="s">
        <v>106</v>
      </c>
      <c r="E472" s="116">
        <v>-1.6537341999999999</v>
      </c>
      <c r="F472" s="116">
        <v>-0.22474888300000001</v>
      </c>
      <c r="G472" s="116">
        <v>4.3619095199999999E-2</v>
      </c>
      <c r="H472" s="116">
        <v>-0.14626699800000001</v>
      </c>
      <c r="I472" s="116">
        <v>-7.0575999999999996E-5</v>
      </c>
      <c r="J472" s="116">
        <v>0.12989989539999999</v>
      </c>
      <c r="K472" s="116">
        <v>0.20398741510000001</v>
      </c>
      <c r="L472" s="117">
        <v>-60652069.170000002</v>
      </c>
      <c r="M472" s="117">
        <v>859386463043</v>
      </c>
      <c r="N472" s="116">
        <v>0.1141230901</v>
      </c>
      <c r="O472" s="116">
        <v>9.4975839000000003E-3</v>
      </c>
      <c r="P472" s="116">
        <v>56</v>
      </c>
      <c r="Z472"/>
    </row>
    <row r="473" spans="1:26" x14ac:dyDescent="0.25">
      <c r="A473" s="5" t="str">
        <f t="shared" si="18"/>
        <v>Return on regulatory capital requirements201203</v>
      </c>
      <c r="B473" s="116">
        <v>201203</v>
      </c>
      <c r="C473" s="116">
        <v>23</v>
      </c>
      <c r="D473" s="116" t="s">
        <v>106</v>
      </c>
      <c r="E473" s="116">
        <v>-0.32092321200000001</v>
      </c>
      <c r="F473" s="116">
        <v>2.50088282E-2</v>
      </c>
      <c r="G473" s="116">
        <v>9.1845265100000004E-2</v>
      </c>
      <c r="H473" s="116">
        <v>8.8731681399999998E-2</v>
      </c>
      <c r="I473" s="116">
        <v>9.19006775E-2</v>
      </c>
      <c r="J473" s="116">
        <v>0.1671877859</v>
      </c>
      <c r="K473" s="116">
        <v>0.37424071380000001</v>
      </c>
      <c r="L473" s="117">
        <v>19513686914</v>
      </c>
      <c r="M473" s="117">
        <v>849338109537</v>
      </c>
      <c r="N473" s="116">
        <v>0.1106652759</v>
      </c>
      <c r="O473" s="116">
        <v>8.0117198099999995E-2</v>
      </c>
      <c r="P473" s="116">
        <v>56</v>
      </c>
      <c r="Z473"/>
    </row>
    <row r="474" spans="1:26" x14ac:dyDescent="0.25">
      <c r="A474" s="5" t="str">
        <f t="shared" si="18"/>
        <v>Return on regulatory capital requirements201206</v>
      </c>
      <c r="B474" s="116">
        <v>201206</v>
      </c>
      <c r="C474" s="116">
        <v>23</v>
      </c>
      <c r="D474" s="116" t="s">
        <v>106</v>
      </c>
      <c r="E474" s="116">
        <v>-0.72263597300000004</v>
      </c>
      <c r="F474" s="116">
        <v>-1.5341021999999999E-2</v>
      </c>
      <c r="G474" s="116">
        <v>7.8927912000000003E-2</v>
      </c>
      <c r="H474" s="116">
        <v>-1.4753779999999999E-2</v>
      </c>
      <c r="I474" s="116">
        <v>5.6219579399999997E-2</v>
      </c>
      <c r="J474" s="116">
        <v>0.1362022849</v>
      </c>
      <c r="K474" s="116">
        <v>0.2476728567</v>
      </c>
      <c r="L474" s="117">
        <v>23845026417</v>
      </c>
      <c r="M474" s="117">
        <v>848281921710</v>
      </c>
      <c r="N474" s="116">
        <v>9.54332029E-2</v>
      </c>
      <c r="O474" s="116">
        <v>4.8845744199999999E-2</v>
      </c>
      <c r="P474" s="116">
        <v>56</v>
      </c>
      <c r="Z474"/>
    </row>
    <row r="475" spans="1:26" x14ac:dyDescent="0.25">
      <c r="A475" s="5" t="str">
        <f t="shared" si="18"/>
        <v>Return on regulatory capital requirements201209</v>
      </c>
      <c r="B475" s="116">
        <v>201209</v>
      </c>
      <c r="C475" s="116">
        <v>23</v>
      </c>
      <c r="D475" s="116" t="s">
        <v>106</v>
      </c>
      <c r="E475" s="116">
        <v>-0.62718074899999998</v>
      </c>
      <c r="F475" s="116">
        <v>-2.0132372999999999E-2</v>
      </c>
      <c r="G475" s="116">
        <v>6.7619611400000001E-2</v>
      </c>
      <c r="H475" s="116">
        <v>-8.4730799999999992E-3</v>
      </c>
      <c r="I475" s="116">
        <v>4.3632061999999999E-2</v>
      </c>
      <c r="J475" s="116">
        <v>0.12702547820000001</v>
      </c>
      <c r="K475" s="116">
        <v>0.23311568769999999</v>
      </c>
      <c r="L475" s="117">
        <v>27653559900</v>
      </c>
      <c r="M475" s="117">
        <v>845053190861</v>
      </c>
      <c r="N475" s="116">
        <v>7.7784380799999997E-2</v>
      </c>
      <c r="O475" s="116">
        <v>5.3117833199999999E-2</v>
      </c>
      <c r="P475" s="116">
        <v>56</v>
      </c>
      <c r="Z475"/>
    </row>
    <row r="476" spans="1:26" x14ac:dyDescent="0.25">
      <c r="A476" s="5" t="str">
        <f t="shared" si="18"/>
        <v>Return on regulatory capital requirements201212</v>
      </c>
      <c r="B476" s="116">
        <v>201212</v>
      </c>
      <c r="C476" s="116">
        <v>23</v>
      </c>
      <c r="D476" s="116" t="s">
        <v>106</v>
      </c>
      <c r="E476" s="116">
        <v>-0.68121448100000004</v>
      </c>
      <c r="F476" s="116">
        <v>-0.105379641</v>
      </c>
      <c r="G476" s="116">
        <v>4.8622050299999997E-2</v>
      </c>
      <c r="H476" s="116">
        <v>-6.1952533999999997E-2</v>
      </c>
      <c r="I476" s="116">
        <v>8.0691941999999992E-3</v>
      </c>
      <c r="J476" s="116">
        <v>0.1038158563</v>
      </c>
      <c r="K476" s="116">
        <v>0.22256198129999999</v>
      </c>
      <c r="L476" s="117">
        <v>6726712273.5</v>
      </c>
      <c r="M476" s="117">
        <v>833628752726</v>
      </c>
      <c r="N476" s="116">
        <v>4.4711994300000002E-2</v>
      </c>
      <c r="O476" s="116">
        <v>4.8882831000000002E-2</v>
      </c>
      <c r="P476" s="116">
        <v>56</v>
      </c>
      <c r="Z476"/>
    </row>
    <row r="477" spans="1:26" x14ac:dyDescent="0.25">
      <c r="A477" s="5" t="str">
        <f t="shared" si="18"/>
        <v>Return on regulatory capital requirements201303</v>
      </c>
      <c r="B477" s="116">
        <v>201303</v>
      </c>
      <c r="C477" s="116">
        <v>23</v>
      </c>
      <c r="D477" s="116" t="s">
        <v>106</v>
      </c>
      <c r="E477" s="116">
        <v>-0.22276713200000001</v>
      </c>
      <c r="F477" s="116">
        <v>2.3161989000000001E-2</v>
      </c>
      <c r="G477" s="116">
        <v>0.11351414629999999</v>
      </c>
      <c r="H477" s="116">
        <v>0.1732200595</v>
      </c>
      <c r="I477" s="116">
        <v>0.1709579856</v>
      </c>
      <c r="J477" s="116">
        <v>0.22542058039999999</v>
      </c>
      <c r="K477" s="116">
        <v>0.78090492420000002</v>
      </c>
      <c r="L477" s="117">
        <v>34399766584</v>
      </c>
      <c r="M477" s="117">
        <v>804870657752</v>
      </c>
      <c r="N477" s="116">
        <v>0.1135875462</v>
      </c>
      <c r="O477" s="116">
        <v>0.1088593519</v>
      </c>
      <c r="P477" s="116">
        <v>55</v>
      </c>
      <c r="Z477"/>
    </row>
    <row r="478" spans="1:26" x14ac:dyDescent="0.25">
      <c r="A478" s="5" t="str">
        <f t="shared" si="18"/>
        <v>Return on regulatory capital requirements201306</v>
      </c>
      <c r="B478" s="116">
        <v>201306</v>
      </c>
      <c r="C478" s="116">
        <v>23</v>
      </c>
      <c r="D478" s="116" t="s">
        <v>106</v>
      </c>
      <c r="E478" s="116">
        <v>-0.217705695</v>
      </c>
      <c r="F478" s="116">
        <v>3.8856400100000001E-2</v>
      </c>
      <c r="G478" s="116">
        <v>0.12033501639999999</v>
      </c>
      <c r="H478" s="116">
        <v>0.1122560494</v>
      </c>
      <c r="I478" s="116">
        <v>0.1396795623</v>
      </c>
      <c r="J478" s="116">
        <v>0.1732831229</v>
      </c>
      <c r="K478" s="116">
        <v>0.3954085738</v>
      </c>
      <c r="L478" s="117">
        <v>55563566353</v>
      </c>
      <c r="M478" s="117">
        <v>795586203688</v>
      </c>
      <c r="N478" s="116">
        <v>0.12517793969999999</v>
      </c>
      <c r="O478" s="116">
        <v>0.1170973813</v>
      </c>
      <c r="P478" s="116">
        <v>55</v>
      </c>
      <c r="Z478"/>
    </row>
    <row r="479" spans="1:26" x14ac:dyDescent="0.25">
      <c r="A479" s="5" t="str">
        <f t="shared" si="18"/>
        <v>Return on regulatory capital requirements201309</v>
      </c>
      <c r="B479" s="116">
        <v>201309</v>
      </c>
      <c r="C479" s="116">
        <v>23</v>
      </c>
      <c r="D479" s="116" t="s">
        <v>106</v>
      </c>
      <c r="E479" s="116">
        <v>-0.20149061099999999</v>
      </c>
      <c r="F479" s="116">
        <v>3.2950808499999998E-2</v>
      </c>
      <c r="G479" s="116">
        <v>0.1134402672</v>
      </c>
      <c r="H479" s="116">
        <v>8.8615186400000004E-2</v>
      </c>
      <c r="I479" s="116">
        <v>0.1185760668</v>
      </c>
      <c r="J479" s="116">
        <v>0.17480191640000001</v>
      </c>
      <c r="K479" s="116">
        <v>0.28123997160000003</v>
      </c>
      <c r="L479" s="117">
        <v>69971489380</v>
      </c>
      <c r="M479" s="117">
        <v>786797215457</v>
      </c>
      <c r="N479" s="116">
        <v>0.1208635653</v>
      </c>
      <c r="O479" s="116">
        <v>0.1094015414</v>
      </c>
      <c r="P479" s="116">
        <v>55</v>
      </c>
      <c r="Z479"/>
    </row>
    <row r="480" spans="1:26" x14ac:dyDescent="0.25">
      <c r="A480" s="5" t="str">
        <f t="shared" si="18"/>
        <v>Return on regulatory capital requirements201312</v>
      </c>
      <c r="B480" s="116">
        <v>201312</v>
      </c>
      <c r="C480" s="116">
        <v>23</v>
      </c>
      <c r="D480" s="116" t="s">
        <v>106</v>
      </c>
      <c r="E480" s="116">
        <v>-0.39911803299999998</v>
      </c>
      <c r="F480" s="116">
        <v>-2.8075758999999999E-2</v>
      </c>
      <c r="G480" s="116">
        <v>9.9152233000000006E-2</v>
      </c>
      <c r="H480" s="116">
        <v>1.45984675E-2</v>
      </c>
      <c r="I480" s="116">
        <v>5.0797884199999997E-2</v>
      </c>
      <c r="J480" s="116">
        <v>0.168497547</v>
      </c>
      <c r="K480" s="116">
        <v>0.26378970889999998</v>
      </c>
      <c r="L480" s="117">
        <v>39530196875</v>
      </c>
      <c r="M480" s="117">
        <v>778185893326</v>
      </c>
      <c r="N480" s="116">
        <v>9.8563002900000002E-2</v>
      </c>
      <c r="O480" s="116">
        <v>0.10433893380000001</v>
      </c>
      <c r="P480" s="116">
        <v>55</v>
      </c>
      <c r="Z480"/>
    </row>
    <row r="481" spans="1:26" x14ac:dyDescent="0.25">
      <c r="A481" s="5" t="str">
        <f t="shared" si="18"/>
        <v>Return on regulatory capital requirements201403</v>
      </c>
      <c r="B481" s="116">
        <v>201403</v>
      </c>
      <c r="C481" s="116">
        <v>23</v>
      </c>
      <c r="D481" s="116" t="s">
        <v>106</v>
      </c>
      <c r="E481" s="116">
        <v>-0.110196631</v>
      </c>
      <c r="F481" s="116">
        <v>4.7832274700000003E-2</v>
      </c>
      <c r="G481" s="116">
        <v>0.1341023016</v>
      </c>
      <c r="H481" s="116">
        <v>0.1163698292</v>
      </c>
      <c r="I481" s="116">
        <v>0.1447774627</v>
      </c>
      <c r="J481" s="116">
        <v>0.184683546</v>
      </c>
      <c r="K481" s="116">
        <v>0.32418590450000001</v>
      </c>
      <c r="L481" s="117">
        <v>27263787152</v>
      </c>
      <c r="M481" s="117">
        <v>753260532318</v>
      </c>
      <c r="N481" s="116">
        <v>0.1554905879</v>
      </c>
      <c r="O481" s="116">
        <v>0.1133427813</v>
      </c>
      <c r="P481" s="116">
        <v>55</v>
      </c>
      <c r="Z481"/>
    </row>
    <row r="482" spans="1:26" x14ac:dyDescent="0.25">
      <c r="A482" s="5" t="str">
        <f t="shared" si="18"/>
        <v>Return on regulatory capital requirements201406</v>
      </c>
      <c r="B482" s="116">
        <v>201406</v>
      </c>
      <c r="C482" s="116">
        <v>23</v>
      </c>
      <c r="D482" s="116" t="s">
        <v>106</v>
      </c>
      <c r="E482" s="116">
        <v>-0.223965628</v>
      </c>
      <c r="F482" s="116">
        <v>4.9671987100000002E-2</v>
      </c>
      <c r="G482" s="116">
        <v>0.118614842</v>
      </c>
      <c r="H482" s="116">
        <v>9.3580025999999997E-2</v>
      </c>
      <c r="I482" s="116">
        <v>0.1118240537</v>
      </c>
      <c r="J482" s="116">
        <v>0.1807137751</v>
      </c>
      <c r="K482" s="116">
        <v>0.32537245549999999</v>
      </c>
      <c r="L482" s="117">
        <v>42116323117</v>
      </c>
      <c r="M482" s="117">
        <v>753260532318</v>
      </c>
      <c r="N482" s="116">
        <v>0.11907502809999999</v>
      </c>
      <c r="O482" s="116">
        <v>0.1112162585</v>
      </c>
      <c r="P482" s="116">
        <v>55</v>
      </c>
      <c r="Z482"/>
    </row>
    <row r="483" spans="1:26" x14ac:dyDescent="0.25">
      <c r="A483" s="5" t="str">
        <f t="shared" si="18"/>
        <v>Return on regulatory capital requirements201409</v>
      </c>
      <c r="B483" s="116">
        <v>201409</v>
      </c>
      <c r="C483" s="116">
        <v>23</v>
      </c>
      <c r="D483" s="116" t="s">
        <v>106</v>
      </c>
      <c r="E483" s="116">
        <v>-0.29599040999999998</v>
      </c>
      <c r="F483" s="116">
        <v>2.3859474200000001E-2</v>
      </c>
      <c r="G483" s="116">
        <v>0.103597801</v>
      </c>
      <c r="H483" s="116">
        <v>7.6899920499999996E-2</v>
      </c>
      <c r="I483" s="116">
        <v>0.10875930709999999</v>
      </c>
      <c r="J483" s="116">
        <v>0.19869629690000001</v>
      </c>
      <c r="K483" s="116">
        <v>0.32200740150000001</v>
      </c>
      <c r="L483" s="117">
        <v>61443070148</v>
      </c>
      <c r="M483" s="117">
        <v>753260532318</v>
      </c>
      <c r="N483" s="116">
        <v>0.1213681769</v>
      </c>
      <c r="O483" s="116">
        <v>9.4597386800000002E-2</v>
      </c>
      <c r="P483" s="116">
        <v>55</v>
      </c>
      <c r="Z483"/>
    </row>
    <row r="484" spans="1:26" x14ac:dyDescent="0.25">
      <c r="A484" s="5" t="str">
        <f t="shared" si="18"/>
        <v>Return on regulatory capital requirements201412</v>
      </c>
      <c r="B484" s="116">
        <v>201412</v>
      </c>
      <c r="C484" s="116">
        <v>23</v>
      </c>
      <c r="D484" s="116" t="s">
        <v>106</v>
      </c>
      <c r="E484" s="116">
        <v>-0.501698647</v>
      </c>
      <c r="F484" s="116">
        <v>-5.7082108999999999E-2</v>
      </c>
      <c r="G484" s="116">
        <v>5.9035624600000003E-2</v>
      </c>
      <c r="H484" s="116">
        <v>1.7990966099999998E-2</v>
      </c>
      <c r="I484" s="116">
        <v>7.1415625600000004E-2</v>
      </c>
      <c r="J484" s="116">
        <v>0.1707593775</v>
      </c>
      <c r="K484" s="116">
        <v>0.26670023749999999</v>
      </c>
      <c r="L484" s="117">
        <v>53794572156</v>
      </c>
      <c r="M484" s="117">
        <v>753260532318</v>
      </c>
      <c r="N484" s="116">
        <v>7.9798162000000006E-2</v>
      </c>
      <c r="O484" s="116">
        <v>5.7939923800000001E-2</v>
      </c>
      <c r="P484" s="116">
        <v>55</v>
      </c>
      <c r="Z484"/>
    </row>
    <row r="485" spans="1:26" x14ac:dyDescent="0.25">
      <c r="A485" s="5" t="str">
        <f t="shared" si="18"/>
        <v>Cost-income ratio200912</v>
      </c>
      <c r="B485" s="116">
        <v>200912</v>
      </c>
      <c r="C485" s="116">
        <v>24</v>
      </c>
      <c r="D485" s="116" t="s">
        <v>27</v>
      </c>
      <c r="E485" s="116">
        <v>0.32894025570000002</v>
      </c>
      <c r="F485" s="116">
        <v>0.47186686579999998</v>
      </c>
      <c r="G485" s="116">
        <v>0.57820080809999996</v>
      </c>
      <c r="H485" s="116">
        <v>0.57523953039999998</v>
      </c>
      <c r="I485" s="116">
        <v>0.55248730690000003</v>
      </c>
      <c r="J485" s="116">
        <v>0.64320934789999995</v>
      </c>
      <c r="K485" s="116">
        <v>0.89007707130000002</v>
      </c>
      <c r="L485" s="117">
        <v>307560665012</v>
      </c>
      <c r="M485" s="117">
        <v>556683676110</v>
      </c>
      <c r="N485" s="116">
        <v>0.58570551150000005</v>
      </c>
      <c r="O485" s="116">
        <v>0.53655587979999997</v>
      </c>
      <c r="P485" s="116">
        <v>49</v>
      </c>
      <c r="Z485"/>
    </row>
    <row r="486" spans="1:26" x14ac:dyDescent="0.25">
      <c r="A486" s="5" t="str">
        <f t="shared" si="18"/>
        <v>Cost-income ratio201003</v>
      </c>
      <c r="B486" s="116">
        <v>201003</v>
      </c>
      <c r="C486" s="116">
        <v>24</v>
      </c>
      <c r="D486" s="116" t="s">
        <v>27</v>
      </c>
      <c r="E486" s="116">
        <v>0.31006234319999998</v>
      </c>
      <c r="F486" s="116">
        <v>0.46940944449999999</v>
      </c>
      <c r="G486" s="116">
        <v>0.55136723639999996</v>
      </c>
      <c r="H486" s="116">
        <v>0.6220380231</v>
      </c>
      <c r="I486" s="116">
        <v>0.53291947520000005</v>
      </c>
      <c r="J486" s="116">
        <v>0.62067547739999995</v>
      </c>
      <c r="K486" s="116">
        <v>0.7518254097</v>
      </c>
      <c r="L486" s="117">
        <v>78585490110</v>
      </c>
      <c r="M486" s="117">
        <v>147462222291</v>
      </c>
      <c r="N486" s="116">
        <v>0.60547442100000004</v>
      </c>
      <c r="O486" s="116">
        <v>0.52329913520000004</v>
      </c>
      <c r="P486" s="116">
        <v>49</v>
      </c>
      <c r="Z486"/>
    </row>
    <row r="487" spans="1:26" x14ac:dyDescent="0.25">
      <c r="A487" s="5" t="str">
        <f t="shared" si="18"/>
        <v>Cost-income ratio201006</v>
      </c>
      <c r="B487" s="116">
        <v>201006</v>
      </c>
      <c r="C487" s="116">
        <v>24</v>
      </c>
      <c r="D487" s="116" t="s">
        <v>27</v>
      </c>
      <c r="E487" s="116">
        <v>0.3304848313</v>
      </c>
      <c r="F487" s="116">
        <v>0.49106838520000001</v>
      </c>
      <c r="G487" s="116">
        <v>0.55972832250000004</v>
      </c>
      <c r="H487" s="116">
        <v>0.63265435069999998</v>
      </c>
      <c r="I487" s="116">
        <v>0.54631481670000004</v>
      </c>
      <c r="J487" s="116">
        <v>0.62171698880000004</v>
      </c>
      <c r="K487" s="116">
        <v>0.80574602900000003</v>
      </c>
      <c r="L487" s="117">
        <v>158353734644</v>
      </c>
      <c r="M487" s="117">
        <v>289858026551</v>
      </c>
      <c r="N487" s="116">
        <v>0.59185306250000003</v>
      </c>
      <c r="O487" s="116">
        <v>0.52843208350000004</v>
      </c>
      <c r="P487" s="116">
        <v>49</v>
      </c>
      <c r="Z487"/>
    </row>
    <row r="488" spans="1:26" x14ac:dyDescent="0.25">
      <c r="A488" s="5" t="str">
        <f t="shared" si="18"/>
        <v>Cost-income ratio201009</v>
      </c>
      <c r="B488" s="116">
        <v>201009</v>
      </c>
      <c r="C488" s="116">
        <v>24</v>
      </c>
      <c r="D488" s="116" t="s">
        <v>27</v>
      </c>
      <c r="E488" s="116">
        <v>0.3569835361</v>
      </c>
      <c r="F488" s="116">
        <v>0.4869207948</v>
      </c>
      <c r="G488" s="116">
        <v>0.57695707600000001</v>
      </c>
      <c r="H488" s="116">
        <v>0.64035913259999999</v>
      </c>
      <c r="I488" s="116">
        <v>0.5562549323</v>
      </c>
      <c r="J488" s="116">
        <v>0.63290595650000003</v>
      </c>
      <c r="K488" s="116">
        <v>0.79940136129999995</v>
      </c>
      <c r="L488" s="117">
        <v>240444023627</v>
      </c>
      <c r="M488" s="117">
        <v>432255086079</v>
      </c>
      <c r="N488" s="116">
        <v>0.62202625479999996</v>
      </c>
      <c r="O488" s="116">
        <v>0.55088330519999995</v>
      </c>
      <c r="P488" s="116">
        <v>50</v>
      </c>
      <c r="Z488"/>
    </row>
    <row r="489" spans="1:26" x14ac:dyDescent="0.25">
      <c r="A489" s="5" t="str">
        <f t="shared" si="18"/>
        <v>Cost-income ratio201012</v>
      </c>
      <c r="B489" s="116">
        <v>201012</v>
      </c>
      <c r="C489" s="116">
        <v>24</v>
      </c>
      <c r="D489" s="116" t="s">
        <v>27</v>
      </c>
      <c r="E489" s="116">
        <v>0.3652840148</v>
      </c>
      <c r="F489" s="116">
        <v>0.47921851329999998</v>
      </c>
      <c r="G489" s="116">
        <v>0.56998400819999995</v>
      </c>
      <c r="H489" s="116">
        <v>0.64083433369999998</v>
      </c>
      <c r="I489" s="116">
        <v>0.56114155489999995</v>
      </c>
      <c r="J489" s="116">
        <v>0.63834358329999996</v>
      </c>
      <c r="K489" s="116">
        <v>0.79684585210000003</v>
      </c>
      <c r="L489" s="117">
        <v>325464507205</v>
      </c>
      <c r="M489" s="117">
        <v>580004286599</v>
      </c>
      <c r="N489" s="116">
        <v>0.63571715979999999</v>
      </c>
      <c r="O489" s="116">
        <v>0.54871593610000002</v>
      </c>
      <c r="P489" s="116">
        <v>50</v>
      </c>
      <c r="Z489"/>
    </row>
    <row r="490" spans="1:26" x14ac:dyDescent="0.25">
      <c r="A490" s="5" t="str">
        <f t="shared" si="18"/>
        <v>Cost-income ratio201103</v>
      </c>
      <c r="B490" s="116">
        <v>201103</v>
      </c>
      <c r="C490" s="116">
        <v>24</v>
      </c>
      <c r="D490" s="116" t="s">
        <v>27</v>
      </c>
      <c r="E490" s="116">
        <v>0.34422828319999998</v>
      </c>
      <c r="F490" s="116">
        <v>0.49565669620000002</v>
      </c>
      <c r="G490" s="116">
        <v>0.5631723595</v>
      </c>
      <c r="H490" s="116">
        <v>0.57860845250000004</v>
      </c>
      <c r="I490" s="132">
        <v>0.59488982749999997</v>
      </c>
      <c r="J490" s="116">
        <v>0.63176730599999997</v>
      </c>
      <c r="K490" s="116">
        <v>1.0403385795</v>
      </c>
      <c r="L490" s="117">
        <v>86851462488</v>
      </c>
      <c r="M490" s="117">
        <v>145995877678</v>
      </c>
      <c r="N490" s="116">
        <v>0.60717997739999996</v>
      </c>
      <c r="O490" s="116">
        <v>0.52795955250000004</v>
      </c>
      <c r="P490" s="116">
        <v>51</v>
      </c>
      <c r="Z490"/>
    </row>
    <row r="491" spans="1:26" x14ac:dyDescent="0.25">
      <c r="A491" s="5" t="str">
        <f t="shared" si="18"/>
        <v>Cost-income ratio201106</v>
      </c>
      <c r="B491" s="116">
        <v>201106</v>
      </c>
      <c r="C491" s="116">
        <v>24</v>
      </c>
      <c r="D491" s="116" t="s">
        <v>27</v>
      </c>
      <c r="E491" s="116">
        <v>0.33931790830000003</v>
      </c>
      <c r="F491" s="116">
        <v>0.49678568950000002</v>
      </c>
      <c r="G491" s="116">
        <v>0.57276836600000003</v>
      </c>
      <c r="H491" s="116">
        <v>0.56509236959999998</v>
      </c>
      <c r="I491" s="116">
        <v>0.58196207600000005</v>
      </c>
      <c r="J491" s="116">
        <v>0.63847544879999996</v>
      </c>
      <c r="K491" s="116">
        <v>0.74411298110000001</v>
      </c>
      <c r="L491" s="117">
        <v>176312449904</v>
      </c>
      <c r="M491" s="117">
        <v>302962095234</v>
      </c>
      <c r="N491" s="116">
        <v>0.61374613209999995</v>
      </c>
      <c r="O491" s="116">
        <v>0.54644225400000002</v>
      </c>
      <c r="P491" s="116">
        <v>56</v>
      </c>
      <c r="Z491"/>
    </row>
    <row r="492" spans="1:26" x14ac:dyDescent="0.25">
      <c r="A492" s="5" t="str">
        <f t="shared" si="18"/>
        <v>Cost-income ratio201109</v>
      </c>
      <c r="B492" s="116">
        <v>201109</v>
      </c>
      <c r="C492" s="116">
        <v>24</v>
      </c>
      <c r="D492" s="116" t="s">
        <v>27</v>
      </c>
      <c r="E492" s="116">
        <v>0.31712683159999999</v>
      </c>
      <c r="F492" s="116">
        <v>0.50979619580000002</v>
      </c>
      <c r="G492" s="116">
        <v>0.58602454790000003</v>
      </c>
      <c r="H492" s="116">
        <v>0.8001355711</v>
      </c>
      <c r="I492" s="116">
        <v>0.5959595902</v>
      </c>
      <c r="J492" s="116">
        <v>0.63864409639999997</v>
      </c>
      <c r="K492" s="116">
        <v>1.1300647507999999</v>
      </c>
      <c r="L492" s="117">
        <v>261241062114</v>
      </c>
      <c r="M492" s="117">
        <v>438353650843</v>
      </c>
      <c r="N492" s="116">
        <v>0.62699904510000004</v>
      </c>
      <c r="O492" s="116">
        <v>0.56662389430000004</v>
      </c>
      <c r="P492" s="116">
        <v>56</v>
      </c>
      <c r="Z492"/>
    </row>
    <row r="493" spans="1:26" x14ac:dyDescent="0.25">
      <c r="A493" s="5" t="str">
        <f t="shared" si="18"/>
        <v>Cost-income ratio201112</v>
      </c>
      <c r="B493" s="116">
        <v>201112</v>
      </c>
      <c r="C493" s="116">
        <v>24</v>
      </c>
      <c r="D493" s="116" t="s">
        <v>27</v>
      </c>
      <c r="E493" s="116">
        <v>0.29690299479999999</v>
      </c>
      <c r="F493" s="116">
        <v>0.51994104210000003</v>
      </c>
      <c r="G493" s="116">
        <v>0.60699935149999995</v>
      </c>
      <c r="H493" s="116">
        <v>0.61969091499999995</v>
      </c>
      <c r="I493" s="116">
        <v>0.60082359500000004</v>
      </c>
      <c r="J493" s="116">
        <v>0.65154484180000005</v>
      </c>
      <c r="K493" s="116">
        <v>1.045932944</v>
      </c>
      <c r="L493" s="117">
        <v>352301034852</v>
      </c>
      <c r="M493" s="117">
        <v>586363514614</v>
      </c>
      <c r="N493" s="116">
        <v>0.63282684140000001</v>
      </c>
      <c r="O493" s="116">
        <v>0.59368314249999998</v>
      </c>
      <c r="P493" s="116">
        <v>56</v>
      </c>
      <c r="Z493"/>
    </row>
    <row r="494" spans="1:26" x14ac:dyDescent="0.25">
      <c r="A494" s="5" t="str">
        <f t="shared" si="18"/>
        <v>Cost-income ratio201203</v>
      </c>
      <c r="B494" s="116">
        <v>201203</v>
      </c>
      <c r="C494" s="116">
        <v>24</v>
      </c>
      <c r="D494" s="116" t="s">
        <v>27</v>
      </c>
      <c r="E494" s="116">
        <v>0.38379749610000002</v>
      </c>
      <c r="F494" s="116">
        <v>0.48128375420000002</v>
      </c>
      <c r="G494" s="116">
        <v>0.57085501660000004</v>
      </c>
      <c r="H494" s="116">
        <v>0.66181396280000004</v>
      </c>
      <c r="I494" s="116">
        <v>0.6055158008</v>
      </c>
      <c r="J494" s="116">
        <v>0.68292488559999998</v>
      </c>
      <c r="K494" s="116">
        <v>1.0986240872999999</v>
      </c>
      <c r="L494" s="117">
        <v>86684682180</v>
      </c>
      <c r="M494" s="117">
        <v>143158414799</v>
      </c>
      <c r="N494" s="116">
        <v>0.64062912790000004</v>
      </c>
      <c r="O494" s="116">
        <v>0.55895994390000003</v>
      </c>
      <c r="P494" s="116">
        <v>56</v>
      </c>
      <c r="Z494"/>
    </row>
    <row r="495" spans="1:26" x14ac:dyDescent="0.25">
      <c r="A495" s="5" t="str">
        <f t="shared" si="18"/>
        <v>Cost-income ratio201206</v>
      </c>
      <c r="B495" s="116">
        <v>201206</v>
      </c>
      <c r="C495" s="116">
        <v>24</v>
      </c>
      <c r="D495" s="116" t="s">
        <v>27</v>
      </c>
      <c r="E495" s="116">
        <v>0.323827384</v>
      </c>
      <c r="F495" s="116">
        <v>0.50400869699999995</v>
      </c>
      <c r="G495" s="116">
        <v>0.60854953300000003</v>
      </c>
      <c r="H495" s="116">
        <v>0.65159847209999999</v>
      </c>
      <c r="I495" s="116">
        <v>0.59667033729999996</v>
      </c>
      <c r="J495" s="116">
        <v>0.71028866629999998</v>
      </c>
      <c r="K495" s="116">
        <v>1.6447535635999999</v>
      </c>
      <c r="L495" s="117">
        <v>165243975746</v>
      </c>
      <c r="M495" s="117">
        <v>276943507016</v>
      </c>
      <c r="N495" s="116">
        <v>0.6650660813</v>
      </c>
      <c r="O495" s="116">
        <v>0.57225640219999996</v>
      </c>
      <c r="P495" s="116">
        <v>56</v>
      </c>
      <c r="Z495"/>
    </row>
    <row r="496" spans="1:26" x14ac:dyDescent="0.25">
      <c r="A496" s="5" t="str">
        <f t="shared" si="18"/>
        <v>Cost-income ratio201209</v>
      </c>
      <c r="B496" s="116">
        <v>201209</v>
      </c>
      <c r="C496" s="116">
        <v>24</v>
      </c>
      <c r="D496" s="116" t="s">
        <v>27</v>
      </c>
      <c r="E496" s="116">
        <v>0.32073293739999997</v>
      </c>
      <c r="F496" s="116">
        <v>0.51350081309999995</v>
      </c>
      <c r="G496" s="116">
        <v>0.63043552189999996</v>
      </c>
      <c r="H496" s="116">
        <v>0.65486719829999995</v>
      </c>
      <c r="I496" s="116">
        <v>0.60790808510000005</v>
      </c>
      <c r="J496" s="116">
        <v>0.70251674470000003</v>
      </c>
      <c r="K496" s="116">
        <v>1.1804563325999999</v>
      </c>
      <c r="L496" s="117">
        <v>242933172639</v>
      </c>
      <c r="M496" s="117">
        <v>399621552355</v>
      </c>
      <c r="N496" s="116">
        <v>0.65905066850000005</v>
      </c>
      <c r="O496" s="116">
        <v>0.60937748479999998</v>
      </c>
      <c r="P496" s="116">
        <v>56</v>
      </c>
      <c r="Z496"/>
    </row>
    <row r="497" spans="1:26" x14ac:dyDescent="0.25">
      <c r="A497" s="5" t="str">
        <f t="shared" si="18"/>
        <v>Cost-income ratio201212</v>
      </c>
      <c r="B497" s="116">
        <v>201212</v>
      </c>
      <c r="C497" s="116">
        <v>24</v>
      </c>
      <c r="D497" s="116" t="s">
        <v>27</v>
      </c>
      <c r="E497" s="116">
        <v>0.30753035849999999</v>
      </c>
      <c r="F497" s="116">
        <v>0.52484599870000004</v>
      </c>
      <c r="G497" s="116">
        <v>0.63085841330000003</v>
      </c>
      <c r="H497" s="116">
        <v>0.6931687929</v>
      </c>
      <c r="I497" s="116">
        <v>0.63172547000000001</v>
      </c>
      <c r="J497" s="116">
        <v>0.71625985069999998</v>
      </c>
      <c r="K497" s="116">
        <v>1.1426517700000001</v>
      </c>
      <c r="L497" s="117">
        <v>345996407210</v>
      </c>
      <c r="M497" s="117">
        <v>547700581373</v>
      </c>
      <c r="N497" s="116">
        <v>0.67350737709999997</v>
      </c>
      <c r="O497" s="116">
        <v>0.59824848350000004</v>
      </c>
      <c r="P497" s="116">
        <v>56</v>
      </c>
      <c r="Z497"/>
    </row>
    <row r="498" spans="1:26" x14ac:dyDescent="0.25">
      <c r="A498" s="5" t="str">
        <f t="shared" si="18"/>
        <v>Cost-income ratio201303</v>
      </c>
      <c r="B498" s="116">
        <v>201303</v>
      </c>
      <c r="C498" s="116">
        <v>24</v>
      </c>
      <c r="D498" s="116" t="s">
        <v>27</v>
      </c>
      <c r="E498" s="116">
        <v>0.25492388719999998</v>
      </c>
      <c r="F498" s="116">
        <v>0.51155100499999995</v>
      </c>
      <c r="G498" s="116">
        <v>0.61222456510000001</v>
      </c>
      <c r="H498" s="116">
        <v>0.62827277950000004</v>
      </c>
      <c r="I498" s="116">
        <v>0.56635307540000002</v>
      </c>
      <c r="J498" s="116">
        <v>0.70904766519999995</v>
      </c>
      <c r="K498" s="116">
        <v>1.2295887644000001</v>
      </c>
      <c r="L498" s="117">
        <v>84356669697</v>
      </c>
      <c r="M498" s="117">
        <v>148947138021</v>
      </c>
      <c r="N498" s="116">
        <v>0.66132613090000003</v>
      </c>
      <c r="O498" s="116">
        <v>0.59183456089999997</v>
      </c>
      <c r="P498" s="116">
        <v>55</v>
      </c>
      <c r="Z498"/>
    </row>
    <row r="499" spans="1:26" x14ac:dyDescent="0.25">
      <c r="A499" s="5" t="str">
        <f t="shared" si="18"/>
        <v>Cost-income ratio201306</v>
      </c>
      <c r="B499" s="116">
        <v>201306</v>
      </c>
      <c r="C499" s="116">
        <v>24</v>
      </c>
      <c r="D499" s="116" t="s">
        <v>27</v>
      </c>
      <c r="E499" s="116">
        <v>0.29140044640000001</v>
      </c>
      <c r="F499" s="116">
        <v>0.48227346310000002</v>
      </c>
      <c r="G499" s="116">
        <v>0.60783123699999997</v>
      </c>
      <c r="H499" s="116">
        <v>0.60165096979999999</v>
      </c>
      <c r="I499" s="116">
        <v>0.57893406579999995</v>
      </c>
      <c r="J499" s="116">
        <v>0.74569043199999996</v>
      </c>
      <c r="K499" s="116">
        <v>0.8503340466</v>
      </c>
      <c r="L499" s="117">
        <v>166833204927</v>
      </c>
      <c r="M499" s="117">
        <v>288173066278</v>
      </c>
      <c r="N499" s="116">
        <v>0.64292622730000004</v>
      </c>
      <c r="O499" s="116">
        <v>0.60174068260000002</v>
      </c>
      <c r="P499" s="116">
        <v>55</v>
      </c>
      <c r="Z499"/>
    </row>
    <row r="500" spans="1:26" x14ac:dyDescent="0.25">
      <c r="A500" s="5" t="str">
        <f t="shared" si="18"/>
        <v>Cost-income ratio201309</v>
      </c>
      <c r="B500" s="116">
        <v>201309</v>
      </c>
      <c r="C500" s="116">
        <v>24</v>
      </c>
      <c r="D500" s="116" t="s">
        <v>27</v>
      </c>
      <c r="E500" s="116">
        <v>0.29617127669999999</v>
      </c>
      <c r="F500" s="116">
        <v>0.51218210350000004</v>
      </c>
      <c r="G500" s="116">
        <v>0.61258332140000005</v>
      </c>
      <c r="H500" s="116">
        <v>0.60232294210000004</v>
      </c>
      <c r="I500" s="116">
        <v>0.59559247829999995</v>
      </c>
      <c r="J500" s="116">
        <v>0.73106634100000001</v>
      </c>
      <c r="K500" s="116">
        <v>0.84984525389999999</v>
      </c>
      <c r="L500" s="117">
        <v>247947361597</v>
      </c>
      <c r="M500" s="117">
        <v>416303715431</v>
      </c>
      <c r="N500" s="116">
        <v>0.64831855810000005</v>
      </c>
      <c r="O500" s="116">
        <v>0.58893937139999997</v>
      </c>
      <c r="P500" s="116">
        <v>55</v>
      </c>
      <c r="Z500"/>
    </row>
    <row r="501" spans="1:26" x14ac:dyDescent="0.25">
      <c r="A501" s="5" t="str">
        <f t="shared" si="18"/>
        <v>Cost-income ratio201312</v>
      </c>
      <c r="B501" s="116">
        <v>201312</v>
      </c>
      <c r="C501" s="116">
        <v>24</v>
      </c>
      <c r="D501" s="116" t="s">
        <v>27</v>
      </c>
      <c r="E501" s="116">
        <v>0.28850708819999998</v>
      </c>
      <c r="F501" s="116">
        <v>0.52754767290000004</v>
      </c>
      <c r="G501" s="116">
        <v>0.63158503889999995</v>
      </c>
      <c r="H501" s="116">
        <v>0.69116618139999997</v>
      </c>
      <c r="I501" s="116">
        <v>0.63086421449999996</v>
      </c>
      <c r="J501" s="116">
        <v>0.75009421840000001</v>
      </c>
      <c r="K501" s="116">
        <v>0.90986191569999997</v>
      </c>
      <c r="L501" s="117">
        <v>340468373284</v>
      </c>
      <c r="M501" s="117">
        <v>539685665267</v>
      </c>
      <c r="N501" s="116">
        <v>0.67983222799999998</v>
      </c>
      <c r="O501" s="116">
        <v>0.59991954589999996</v>
      </c>
      <c r="P501" s="116">
        <v>55</v>
      </c>
      <c r="Z501"/>
    </row>
    <row r="502" spans="1:26" x14ac:dyDescent="0.25">
      <c r="A502" s="5" t="str">
        <f t="shared" si="18"/>
        <v>Cost-income ratio201403</v>
      </c>
      <c r="B502" s="116">
        <v>201403</v>
      </c>
      <c r="C502" s="116">
        <v>24</v>
      </c>
      <c r="D502" s="116" t="s">
        <v>27</v>
      </c>
      <c r="E502" s="116">
        <v>0.32484877490000003</v>
      </c>
      <c r="F502" s="116">
        <v>0.47326663829999999</v>
      </c>
      <c r="G502" s="116">
        <v>0.59333777340000005</v>
      </c>
      <c r="H502" s="116">
        <v>0.62578250160000004</v>
      </c>
      <c r="I502" s="116">
        <v>0.58326324409999997</v>
      </c>
      <c r="J502" s="116">
        <v>0.65642694140000002</v>
      </c>
      <c r="K502" s="116">
        <v>0.81564497439999994</v>
      </c>
      <c r="L502" s="117">
        <v>80786083497</v>
      </c>
      <c r="M502" s="117">
        <v>138507070886</v>
      </c>
      <c r="N502" s="116">
        <v>0.65538986249999998</v>
      </c>
      <c r="O502" s="116">
        <v>0.56847122579999998</v>
      </c>
      <c r="P502" s="116">
        <v>55</v>
      </c>
      <c r="Z502"/>
    </row>
    <row r="503" spans="1:26" x14ac:dyDescent="0.25">
      <c r="A503" s="5" t="str">
        <f t="shared" si="18"/>
        <v>Cost-income ratio201406</v>
      </c>
      <c r="B503" s="116">
        <v>201406</v>
      </c>
      <c r="C503" s="116">
        <v>24</v>
      </c>
      <c r="D503" s="116" t="s">
        <v>27</v>
      </c>
      <c r="E503" s="116">
        <v>0.29733914620000002</v>
      </c>
      <c r="F503" s="116">
        <v>0.4958818056</v>
      </c>
      <c r="G503" s="116">
        <v>0.5915690509</v>
      </c>
      <c r="H503" s="116">
        <v>0.59601735519999999</v>
      </c>
      <c r="I503" s="116">
        <v>0.60272302789999999</v>
      </c>
      <c r="J503" s="116">
        <v>0.67152712709999995</v>
      </c>
      <c r="K503" s="116">
        <v>0.81226489310000005</v>
      </c>
      <c r="L503" s="117">
        <v>162482720078</v>
      </c>
      <c r="M503" s="117">
        <v>269581072147</v>
      </c>
      <c r="N503" s="116">
        <v>0.67025319419999996</v>
      </c>
      <c r="O503" s="116">
        <v>0.56650702470000003</v>
      </c>
      <c r="P503" s="116">
        <v>55</v>
      </c>
      <c r="Z503"/>
    </row>
    <row r="504" spans="1:26" x14ac:dyDescent="0.25">
      <c r="A504" s="5" t="str">
        <f t="shared" si="18"/>
        <v>Cost-income ratio201409</v>
      </c>
      <c r="B504" s="116">
        <v>201409</v>
      </c>
      <c r="C504" s="116">
        <v>24</v>
      </c>
      <c r="D504" s="116" t="s">
        <v>27</v>
      </c>
      <c r="E504" s="116">
        <v>0.43475473139999998</v>
      </c>
      <c r="F504" s="116">
        <v>0.52575712890000004</v>
      </c>
      <c r="G504" s="116">
        <v>0.57554398340000001</v>
      </c>
      <c r="H504" s="116">
        <v>0.58666022979999999</v>
      </c>
      <c r="I504" s="116">
        <v>0.61712054429999996</v>
      </c>
      <c r="J504" s="116">
        <v>0.65703662829999998</v>
      </c>
      <c r="K504" s="116">
        <v>0.78326596150000005</v>
      </c>
      <c r="L504" s="117">
        <v>262022260201</v>
      </c>
      <c r="M504" s="117">
        <v>424588457806</v>
      </c>
      <c r="N504" s="116">
        <v>0.64248893240000005</v>
      </c>
      <c r="O504" s="116">
        <v>0.55450342760000004</v>
      </c>
      <c r="P504" s="116">
        <v>55</v>
      </c>
      <c r="Z504"/>
    </row>
    <row r="505" spans="1:26" x14ac:dyDescent="0.25">
      <c r="A505" s="5" t="str">
        <f t="shared" si="18"/>
        <v>Cost-income ratio201412</v>
      </c>
      <c r="B505" s="116">
        <v>201412</v>
      </c>
      <c r="C505" s="116">
        <v>24</v>
      </c>
      <c r="D505" s="116" t="s">
        <v>27</v>
      </c>
      <c r="E505" s="116">
        <v>0.432016497</v>
      </c>
      <c r="F505" s="116">
        <v>0.51391618999999999</v>
      </c>
      <c r="G505" s="116">
        <v>0.60745659240000005</v>
      </c>
      <c r="H505" s="116">
        <v>0.62789450769999999</v>
      </c>
      <c r="I505" s="116">
        <v>0.63593689760000005</v>
      </c>
      <c r="J505" s="116">
        <v>0.69845342030000002</v>
      </c>
      <c r="K505" s="116">
        <v>0.84750675330000003</v>
      </c>
      <c r="L505" s="117">
        <v>356224380095</v>
      </c>
      <c r="M505" s="117">
        <v>560156804023</v>
      </c>
      <c r="N505" s="116">
        <v>0.65919734159999999</v>
      </c>
      <c r="O505" s="116">
        <v>0.57869018890000001</v>
      </c>
      <c r="P505" s="116">
        <v>55</v>
      </c>
      <c r="Z505"/>
    </row>
    <row r="506" spans="1:26" x14ac:dyDescent="0.25">
      <c r="A506" s="5" t="str">
        <f t="shared" si="18"/>
        <v>Return on assets200912</v>
      </c>
      <c r="B506" s="116">
        <v>200912</v>
      </c>
      <c r="C506" s="116">
        <v>25</v>
      </c>
      <c r="D506" s="116" t="s">
        <v>109</v>
      </c>
      <c r="E506" s="116">
        <v>-8.5130789999999998E-3</v>
      </c>
      <c r="F506" s="116">
        <v>-2.79812E-4</v>
      </c>
      <c r="G506" s="116">
        <v>3.0365089000000001E-3</v>
      </c>
      <c r="H506" s="116">
        <v>1.8519179999999999E-3</v>
      </c>
      <c r="I506" s="116">
        <v>1.9979119000000001E-3</v>
      </c>
      <c r="J506" s="116">
        <v>4.7105586999999999E-3</v>
      </c>
      <c r="K506" s="116">
        <v>9.6284742000000006E-3</v>
      </c>
      <c r="L506" s="117">
        <v>51547259583</v>
      </c>
      <c r="M506" s="117">
        <v>25800567000000</v>
      </c>
      <c r="N506" s="116">
        <v>2.4001789000000001E-3</v>
      </c>
      <c r="O506" s="116">
        <v>3.5063349000000001E-3</v>
      </c>
      <c r="P506" s="116">
        <v>48</v>
      </c>
      <c r="Z506"/>
    </row>
    <row r="507" spans="1:26" x14ac:dyDescent="0.25">
      <c r="A507" s="5" t="str">
        <f t="shared" si="18"/>
        <v>Return on assets201003</v>
      </c>
      <c r="B507" s="116">
        <v>201003</v>
      </c>
      <c r="C507" s="116">
        <v>25</v>
      </c>
      <c r="D507" s="116" t="s">
        <v>109</v>
      </c>
      <c r="E507" s="116">
        <v>-8.5151900000000002E-4</v>
      </c>
      <c r="F507" s="116">
        <v>1.3307612E-3</v>
      </c>
      <c r="G507" s="116">
        <v>3.7958203999999998E-3</v>
      </c>
      <c r="H507" s="116">
        <v>4.3075131000000003E-3</v>
      </c>
      <c r="I507" s="116">
        <v>3.7501595E-3</v>
      </c>
      <c r="J507" s="116">
        <v>5.9165518999999998E-3</v>
      </c>
      <c r="K507" s="116">
        <v>1.0994733099999999E-2</v>
      </c>
      <c r="L507" s="117">
        <v>23848127265</v>
      </c>
      <c r="M507" s="117">
        <v>25436921000000</v>
      </c>
      <c r="N507" s="116">
        <v>3.5144931000000001E-3</v>
      </c>
      <c r="O507" s="116">
        <v>4.0503674000000002E-3</v>
      </c>
      <c r="P507" s="116">
        <v>48</v>
      </c>
      <c r="Z507"/>
    </row>
    <row r="508" spans="1:26" x14ac:dyDescent="0.25">
      <c r="A508" s="5" t="str">
        <f t="shared" si="18"/>
        <v>Return on assets201006</v>
      </c>
      <c r="B508" s="116">
        <v>201006</v>
      </c>
      <c r="C508" s="116">
        <v>25</v>
      </c>
      <c r="D508" s="116" t="s">
        <v>109</v>
      </c>
      <c r="E508" s="116">
        <v>-2.5860359999999999E-3</v>
      </c>
      <c r="F508" s="116">
        <v>1.4541534E-3</v>
      </c>
      <c r="G508" s="116">
        <v>2.8750208000000001E-3</v>
      </c>
      <c r="H508" s="116">
        <v>3.6171138000000002E-3</v>
      </c>
      <c r="I508" s="116">
        <v>3.6662499999999998E-3</v>
      </c>
      <c r="J508" s="116">
        <v>5.8478775000000002E-3</v>
      </c>
      <c r="K508" s="116">
        <v>1.01478799E-2</v>
      </c>
      <c r="L508" s="117">
        <v>47581592791</v>
      </c>
      <c r="M508" s="117">
        <v>25956545000000</v>
      </c>
      <c r="N508" s="116">
        <v>4.1143598999999996E-3</v>
      </c>
      <c r="O508" s="116">
        <v>2.8596329999999999E-3</v>
      </c>
      <c r="P508" s="116">
        <v>49</v>
      </c>
      <c r="Z508"/>
    </row>
    <row r="509" spans="1:26" x14ac:dyDescent="0.25">
      <c r="A509" s="5" t="str">
        <f t="shared" si="18"/>
        <v>Return on assets201009</v>
      </c>
      <c r="B509" s="116">
        <v>201009</v>
      </c>
      <c r="C509" s="116">
        <v>25</v>
      </c>
      <c r="D509" s="116" t="s">
        <v>109</v>
      </c>
      <c r="E509" s="116">
        <v>-2.615362E-3</v>
      </c>
      <c r="F509" s="116">
        <v>1.4480198999999999E-3</v>
      </c>
      <c r="G509" s="116">
        <v>3.1042232000000002E-3</v>
      </c>
      <c r="H509" s="116">
        <v>3.3707920000000001E-3</v>
      </c>
      <c r="I509" s="116">
        <v>3.3526990999999998E-3</v>
      </c>
      <c r="J509" s="116">
        <v>5.8209715E-3</v>
      </c>
      <c r="K509" s="116">
        <v>1.01695112E-2</v>
      </c>
      <c r="L509" s="117">
        <v>65793702045</v>
      </c>
      <c r="M509" s="117">
        <v>26165466000000</v>
      </c>
      <c r="N509" s="116">
        <v>3.4503652E-3</v>
      </c>
      <c r="O509" s="116">
        <v>3.1042232000000002E-3</v>
      </c>
      <c r="P509" s="116">
        <v>50</v>
      </c>
      <c r="Z509"/>
    </row>
    <row r="510" spans="1:26" x14ac:dyDescent="0.25">
      <c r="A510" s="5" t="str">
        <f t="shared" si="18"/>
        <v>Return on assets201012</v>
      </c>
      <c r="B510" s="116">
        <v>201012</v>
      </c>
      <c r="C510" s="116">
        <v>25</v>
      </c>
      <c r="D510" s="116" t="s">
        <v>109</v>
      </c>
      <c r="E510" s="116">
        <v>-3.7897949999999999E-3</v>
      </c>
      <c r="F510" s="116">
        <v>1.1039864999999999E-3</v>
      </c>
      <c r="G510" s="116">
        <v>3.1778534000000002E-3</v>
      </c>
      <c r="H510" s="116">
        <v>2.1488134E-3</v>
      </c>
      <c r="I510" s="116">
        <v>3.0348011000000002E-3</v>
      </c>
      <c r="J510" s="116">
        <v>5.8208866999999997E-3</v>
      </c>
      <c r="K510" s="116">
        <v>9.6913580000000006E-3</v>
      </c>
      <c r="L510" s="117">
        <v>77926456461</v>
      </c>
      <c r="M510" s="117">
        <v>25677616000000</v>
      </c>
      <c r="N510" s="116">
        <v>3.6366052999999999E-3</v>
      </c>
      <c r="O510" s="116">
        <v>3.0473981999999998E-3</v>
      </c>
      <c r="P510" s="116">
        <v>50</v>
      </c>
      <c r="Z510"/>
    </row>
    <row r="511" spans="1:26" x14ac:dyDescent="0.25">
      <c r="A511" s="5" t="str">
        <f t="shared" si="18"/>
        <v>Return on assets201103</v>
      </c>
      <c r="B511" s="116">
        <v>201103</v>
      </c>
      <c r="C511" s="116">
        <v>25</v>
      </c>
      <c r="D511" s="116" t="s">
        <v>109</v>
      </c>
      <c r="E511" s="116">
        <v>-1.640992E-3</v>
      </c>
      <c r="F511" s="116">
        <v>1.8232702E-3</v>
      </c>
      <c r="G511" s="116">
        <v>4.5931716000000003E-3</v>
      </c>
      <c r="H511" s="116">
        <v>5.0585261000000003E-3</v>
      </c>
      <c r="I511" s="116">
        <v>4.5579122999999996E-3</v>
      </c>
      <c r="J511" s="116">
        <v>6.8157215999999996E-3</v>
      </c>
      <c r="K511" s="116">
        <v>1.56387339E-2</v>
      </c>
      <c r="L511" s="117">
        <v>29423765567</v>
      </c>
      <c r="M511" s="117">
        <v>25822143000000</v>
      </c>
      <c r="N511" s="116">
        <v>4.4260445000000002E-3</v>
      </c>
      <c r="O511" s="116">
        <v>4.7333074999999997E-3</v>
      </c>
      <c r="P511" s="116">
        <v>51</v>
      </c>
      <c r="Z511"/>
    </row>
    <row r="512" spans="1:26" x14ac:dyDescent="0.25">
      <c r="A512" s="5" t="str">
        <f t="shared" si="18"/>
        <v>Return on assets201106</v>
      </c>
      <c r="B512" s="116">
        <v>201106</v>
      </c>
      <c r="C512" s="116">
        <v>25</v>
      </c>
      <c r="D512" s="116" t="s">
        <v>109</v>
      </c>
      <c r="E512" s="116">
        <v>-1.6733067000000001E-2</v>
      </c>
      <c r="F512" s="116">
        <v>1.2179284E-3</v>
      </c>
      <c r="G512" s="116">
        <v>3.4171839000000002E-3</v>
      </c>
      <c r="H512" s="116">
        <v>2.5890271999999999E-3</v>
      </c>
      <c r="I512" s="116">
        <v>3.6978954999999998E-3</v>
      </c>
      <c r="J512" s="116">
        <v>6.2083939999999999E-3</v>
      </c>
      <c r="K512" s="116">
        <v>1.56159573E-2</v>
      </c>
      <c r="L512" s="117">
        <v>50537308204</v>
      </c>
      <c r="M512" s="117">
        <v>27333010000000</v>
      </c>
      <c r="N512" s="116">
        <v>3.5825903000000002E-3</v>
      </c>
      <c r="O512" s="116">
        <v>2.7360948E-3</v>
      </c>
      <c r="P512" s="116">
        <v>56</v>
      </c>
      <c r="Z512"/>
    </row>
    <row r="513" spans="1:26" x14ac:dyDescent="0.25">
      <c r="A513" s="5" t="str">
        <f t="shared" si="18"/>
        <v>Return on assets201109</v>
      </c>
      <c r="B513" s="116">
        <v>201109</v>
      </c>
      <c r="C513" s="116">
        <v>25</v>
      </c>
      <c r="D513" s="116" t="s">
        <v>109</v>
      </c>
      <c r="E513" s="116">
        <v>-2.0608903000000001E-2</v>
      </c>
      <c r="F513" s="116">
        <v>-3.0474400000000002E-4</v>
      </c>
      <c r="G513" s="116">
        <v>2.6693242999999999E-3</v>
      </c>
      <c r="H513" s="116">
        <v>5.0514910000000002E-4</v>
      </c>
      <c r="I513" s="116">
        <v>2.4401405000000001E-3</v>
      </c>
      <c r="J513" s="116">
        <v>5.3038128E-3</v>
      </c>
      <c r="K513" s="116">
        <v>9.0633656999999992E-3</v>
      </c>
      <c r="L513" s="117">
        <v>52264941717</v>
      </c>
      <c r="M513" s="117">
        <v>28558433000000</v>
      </c>
      <c r="N513" s="116">
        <v>3.0843801999999999E-3</v>
      </c>
      <c r="O513" s="116">
        <v>1.5710132000000001E-3</v>
      </c>
      <c r="P513" s="116">
        <v>56</v>
      </c>
      <c r="Z513"/>
    </row>
    <row r="514" spans="1:26" x14ac:dyDescent="0.25">
      <c r="A514" s="5" t="str">
        <f t="shared" ref="A514:A577" si="19">CONCATENATE(D514,B514)</f>
        <v>Return on assets201112</v>
      </c>
      <c r="B514" s="116">
        <v>201112</v>
      </c>
      <c r="C514" s="116">
        <v>25</v>
      </c>
      <c r="D514" s="116" t="s">
        <v>109</v>
      </c>
      <c r="E514" s="116">
        <v>-9.5524870999999997E-2</v>
      </c>
      <c r="F514" s="116">
        <v>-8.6863679999999999E-3</v>
      </c>
      <c r="G514" s="116">
        <v>1.1570151E-3</v>
      </c>
      <c r="H514" s="116">
        <v>-9.1330530000000004E-3</v>
      </c>
      <c r="I514" s="116">
        <v>-2.1515219999999998E-6</v>
      </c>
      <c r="J514" s="116">
        <v>4.3387419999999996E-3</v>
      </c>
      <c r="K514" s="116">
        <v>7.8794764999999996E-3</v>
      </c>
      <c r="L514" s="117">
        <v>-60652069.170000002</v>
      </c>
      <c r="M514" s="117">
        <v>28190312000000</v>
      </c>
      <c r="N514" s="116">
        <v>2.6259530999999999E-3</v>
      </c>
      <c r="O514" s="116">
        <v>2.6784850000000001E-4</v>
      </c>
      <c r="P514" s="116">
        <v>56</v>
      </c>
      <c r="Z514"/>
    </row>
    <row r="515" spans="1:26" x14ac:dyDescent="0.25">
      <c r="A515" s="5" t="str">
        <f t="shared" si="19"/>
        <v>Return on assets201203</v>
      </c>
      <c r="B515" s="116">
        <v>201203</v>
      </c>
      <c r="C515" s="116">
        <v>25</v>
      </c>
      <c r="D515" s="116" t="s">
        <v>109</v>
      </c>
      <c r="E515" s="116">
        <v>-1.2156591E-2</v>
      </c>
      <c r="F515" s="116">
        <v>1.0437902E-3</v>
      </c>
      <c r="G515" s="116">
        <v>3.2222718999999999E-3</v>
      </c>
      <c r="H515" s="116">
        <v>2.9330290999999998E-3</v>
      </c>
      <c r="I515" s="116">
        <v>2.7410529000000002E-3</v>
      </c>
      <c r="J515" s="116">
        <v>6.0655930000000002E-3</v>
      </c>
      <c r="K515" s="116">
        <v>1.50844976E-2</v>
      </c>
      <c r="L515" s="117">
        <v>19513686914</v>
      </c>
      <c r="M515" s="117">
        <v>28476191000000</v>
      </c>
      <c r="N515" s="116">
        <v>3.0258016E-3</v>
      </c>
      <c r="O515" s="116">
        <v>3.6596953999999998E-3</v>
      </c>
      <c r="P515" s="116">
        <v>56</v>
      </c>
      <c r="Z515"/>
    </row>
    <row r="516" spans="1:26" x14ac:dyDescent="0.25">
      <c r="A516" s="5" t="str">
        <f t="shared" si="19"/>
        <v>Return on assets201206</v>
      </c>
      <c r="B516" s="116">
        <v>201206</v>
      </c>
      <c r="C516" s="116">
        <v>25</v>
      </c>
      <c r="D516" s="116" t="s">
        <v>109</v>
      </c>
      <c r="E516" s="116">
        <v>-3.2570276000000002E-2</v>
      </c>
      <c r="F516" s="116">
        <v>-5.2443599999999998E-4</v>
      </c>
      <c r="G516" s="116">
        <v>2.2312511000000001E-3</v>
      </c>
      <c r="H516" s="116">
        <v>-2.0046980000000001E-3</v>
      </c>
      <c r="I516" s="116">
        <v>1.6513654E-3</v>
      </c>
      <c r="J516" s="116">
        <v>4.8974257000000002E-3</v>
      </c>
      <c r="K516" s="116">
        <v>9.5467408E-3</v>
      </c>
      <c r="L516" s="117">
        <v>23845026417</v>
      </c>
      <c r="M516" s="117">
        <v>28879164000000</v>
      </c>
      <c r="N516" s="116">
        <v>2.6397946000000002E-3</v>
      </c>
      <c r="O516" s="116">
        <v>1.2319839E-3</v>
      </c>
      <c r="P516" s="116">
        <v>56</v>
      </c>
      <c r="Z516"/>
    </row>
    <row r="517" spans="1:26" x14ac:dyDescent="0.25">
      <c r="A517" s="5" t="str">
        <f t="shared" si="19"/>
        <v>Return on assets201209</v>
      </c>
      <c r="B517" s="116">
        <v>201209</v>
      </c>
      <c r="C517" s="116">
        <v>25</v>
      </c>
      <c r="D517" s="116" t="s">
        <v>109</v>
      </c>
      <c r="E517" s="116">
        <v>-3.0536205E-2</v>
      </c>
      <c r="F517" s="116">
        <v>-8.3206700000000003E-4</v>
      </c>
      <c r="G517" s="116">
        <v>1.8710393E-3</v>
      </c>
      <c r="H517" s="116">
        <v>-1.5796779999999999E-3</v>
      </c>
      <c r="I517" s="116">
        <v>1.272111E-3</v>
      </c>
      <c r="J517" s="116">
        <v>4.5815363999999999E-3</v>
      </c>
      <c r="K517" s="116">
        <v>8.6167983000000007E-3</v>
      </c>
      <c r="L517" s="117">
        <v>27653559900</v>
      </c>
      <c r="M517" s="117">
        <v>28984430000000</v>
      </c>
      <c r="N517" s="116">
        <v>2.3746074000000001E-3</v>
      </c>
      <c r="O517" s="116">
        <v>1.1399771E-3</v>
      </c>
      <c r="P517" s="116">
        <v>56</v>
      </c>
      <c r="Z517"/>
    </row>
    <row r="518" spans="1:26" x14ac:dyDescent="0.25">
      <c r="A518" s="5" t="str">
        <f t="shared" si="19"/>
        <v>Return on assets201212</v>
      </c>
      <c r="B518" s="116">
        <v>201212</v>
      </c>
      <c r="C518" s="116">
        <v>25</v>
      </c>
      <c r="D518" s="116" t="s">
        <v>109</v>
      </c>
      <c r="E518" s="116">
        <v>-3.9111078000000001E-2</v>
      </c>
      <c r="F518" s="116">
        <v>-3.466191E-3</v>
      </c>
      <c r="G518" s="116">
        <v>1.3633111999999999E-3</v>
      </c>
      <c r="H518" s="116">
        <v>-3.7798380000000002E-3</v>
      </c>
      <c r="I518" s="116">
        <v>2.3738000000000001E-4</v>
      </c>
      <c r="J518" s="116">
        <v>3.9416992E-3</v>
      </c>
      <c r="K518" s="116">
        <v>7.9941370000000001E-3</v>
      </c>
      <c r="L518" s="117">
        <v>6726712273.5</v>
      </c>
      <c r="M518" s="117">
        <v>28337316000000</v>
      </c>
      <c r="N518" s="116">
        <v>1.3089824999999999E-3</v>
      </c>
      <c r="O518" s="116">
        <v>1.4176398999999999E-3</v>
      </c>
      <c r="P518" s="116">
        <v>56</v>
      </c>
      <c r="Z518"/>
    </row>
    <row r="519" spans="1:26" x14ac:dyDescent="0.25">
      <c r="A519" s="5" t="str">
        <f t="shared" si="19"/>
        <v>Return on assets201303</v>
      </c>
      <c r="B519" s="116">
        <v>201303</v>
      </c>
      <c r="C519" s="116">
        <v>25</v>
      </c>
      <c r="D519" s="116" t="s">
        <v>109</v>
      </c>
      <c r="E519" s="116">
        <v>-7.8169989999999998E-3</v>
      </c>
      <c r="F519" s="116">
        <v>8.3932530000000003E-4</v>
      </c>
      <c r="G519" s="116">
        <v>3.2849373E-3</v>
      </c>
      <c r="H519" s="116">
        <v>6.5151749999999998E-3</v>
      </c>
      <c r="I519" s="116">
        <v>4.9078793999999997E-3</v>
      </c>
      <c r="J519" s="116">
        <v>6.1778529E-3</v>
      </c>
      <c r="K519" s="116">
        <v>2.9967565000000002E-2</v>
      </c>
      <c r="L519" s="117">
        <v>34399766584</v>
      </c>
      <c r="M519" s="117">
        <v>28036359000000</v>
      </c>
      <c r="N519" s="116">
        <v>3.0784007E-3</v>
      </c>
      <c r="O519" s="116">
        <v>3.7451992999999999E-3</v>
      </c>
      <c r="P519" s="116">
        <v>55</v>
      </c>
      <c r="Z519"/>
    </row>
    <row r="520" spans="1:26" x14ac:dyDescent="0.25">
      <c r="A520" s="5" t="str">
        <f t="shared" si="19"/>
        <v>Return on assets201306</v>
      </c>
      <c r="B520" s="116">
        <v>201306</v>
      </c>
      <c r="C520" s="116">
        <v>25</v>
      </c>
      <c r="D520" s="116" t="s">
        <v>109</v>
      </c>
      <c r="E520" s="116">
        <v>-1.2444755E-2</v>
      </c>
      <c r="F520" s="116">
        <v>1.2884285000000001E-3</v>
      </c>
      <c r="G520" s="116">
        <v>3.7192173E-3</v>
      </c>
      <c r="H520" s="116">
        <v>3.5146590999999999E-3</v>
      </c>
      <c r="I520" s="116">
        <v>4.0394929999999999E-3</v>
      </c>
      <c r="J520" s="116">
        <v>5.9730929E-3</v>
      </c>
      <c r="K520" s="116">
        <v>1.40958909E-2</v>
      </c>
      <c r="L520" s="117">
        <v>55563566353</v>
      </c>
      <c r="M520" s="117">
        <v>27510168000000</v>
      </c>
      <c r="N520" s="116">
        <v>3.1181418999999999E-3</v>
      </c>
      <c r="O520" s="116">
        <v>3.9099106999999998E-3</v>
      </c>
      <c r="P520" s="116">
        <v>55</v>
      </c>
      <c r="Z520"/>
    </row>
    <row r="521" spans="1:26" x14ac:dyDescent="0.25">
      <c r="A521" s="5" t="str">
        <f t="shared" si="19"/>
        <v>Return on assets201309</v>
      </c>
      <c r="B521" s="116">
        <v>201309</v>
      </c>
      <c r="C521" s="116">
        <v>25</v>
      </c>
      <c r="D521" s="116" t="s">
        <v>109</v>
      </c>
      <c r="E521" s="116">
        <v>-9.0712480000000005E-3</v>
      </c>
      <c r="F521" s="116">
        <v>6.9648379999999997E-4</v>
      </c>
      <c r="G521" s="116">
        <v>3.1487299000000002E-3</v>
      </c>
      <c r="H521" s="116">
        <v>2.4581825999999999E-3</v>
      </c>
      <c r="I521" s="116">
        <v>3.4269625000000001E-3</v>
      </c>
      <c r="J521" s="116">
        <v>6.0900325999999998E-3</v>
      </c>
      <c r="K521" s="116">
        <v>1.5058123499999999E-2</v>
      </c>
      <c r="L521" s="117">
        <v>69971489380</v>
      </c>
      <c r="M521" s="117">
        <v>27223910000000</v>
      </c>
      <c r="N521" s="116">
        <v>3.1215597000000001E-3</v>
      </c>
      <c r="O521" s="116">
        <v>3.1551347000000002E-3</v>
      </c>
      <c r="P521" s="116">
        <v>55</v>
      </c>
      <c r="Z521"/>
    </row>
    <row r="522" spans="1:26" x14ac:dyDescent="0.25">
      <c r="A522" s="5" t="str">
        <f t="shared" si="19"/>
        <v>Return on assets201312</v>
      </c>
      <c r="B522" s="116">
        <v>201312</v>
      </c>
      <c r="C522" s="116">
        <v>25</v>
      </c>
      <c r="D522" s="116" t="s">
        <v>109</v>
      </c>
      <c r="E522" s="116">
        <v>-1.5605786E-2</v>
      </c>
      <c r="F522" s="116">
        <v>-1.868705E-3</v>
      </c>
      <c r="G522" s="116">
        <v>2.6487576000000001E-3</v>
      </c>
      <c r="H522" s="116">
        <v>-7.4199300000000004E-4</v>
      </c>
      <c r="I522" s="116">
        <v>1.4858051E-3</v>
      </c>
      <c r="J522" s="116">
        <v>5.6836318E-3</v>
      </c>
      <c r="K522" s="116">
        <v>1.5956686099999999E-2</v>
      </c>
      <c r="L522" s="117">
        <v>39530196875</v>
      </c>
      <c r="M522" s="117">
        <v>26605237000000</v>
      </c>
      <c r="N522" s="116">
        <v>2.7610168000000001E-3</v>
      </c>
      <c r="O522" s="116">
        <v>2.5854633999999998E-3</v>
      </c>
      <c r="P522" s="116">
        <v>55</v>
      </c>
      <c r="Z522"/>
    </row>
    <row r="523" spans="1:26" x14ac:dyDescent="0.25">
      <c r="A523" s="5" t="str">
        <f t="shared" si="19"/>
        <v>Return on assets201403</v>
      </c>
      <c r="B523" s="116">
        <v>201403</v>
      </c>
      <c r="C523" s="116">
        <v>25</v>
      </c>
      <c r="D523" s="116" t="s">
        <v>109</v>
      </c>
      <c r="E523" s="116">
        <v>-1.0713446999999999E-2</v>
      </c>
      <c r="F523" s="116">
        <v>1.8212965E-3</v>
      </c>
      <c r="G523" s="116">
        <v>3.8245889000000002E-3</v>
      </c>
      <c r="H523" s="116">
        <v>3.4376026999999999E-3</v>
      </c>
      <c r="I523" s="116">
        <v>4.2781928000000004E-3</v>
      </c>
      <c r="J523" s="116">
        <v>6.4630510999999996E-3</v>
      </c>
      <c r="K523" s="116">
        <v>9.8537807000000002E-3</v>
      </c>
      <c r="L523" s="117">
        <v>27263787152</v>
      </c>
      <c r="M523" s="117">
        <v>25490938000000</v>
      </c>
      <c r="N523" s="116">
        <v>3.6453686000000002E-3</v>
      </c>
      <c r="O523" s="116">
        <v>3.8524174E-3</v>
      </c>
      <c r="P523" s="116">
        <v>55</v>
      </c>
      <c r="Z523"/>
    </row>
    <row r="524" spans="1:26" x14ac:dyDescent="0.25">
      <c r="A524" s="5" t="str">
        <f t="shared" si="19"/>
        <v>Return on assets201406</v>
      </c>
      <c r="B524" s="116">
        <v>201406</v>
      </c>
      <c r="C524" s="116">
        <v>25</v>
      </c>
      <c r="D524" s="116" t="s">
        <v>109</v>
      </c>
      <c r="E524" s="116">
        <v>-1.3250754999999999E-2</v>
      </c>
      <c r="F524" s="116">
        <v>1.202451E-3</v>
      </c>
      <c r="G524" s="116">
        <v>3.3462022E-3</v>
      </c>
      <c r="H524" s="116">
        <v>2.5893739000000002E-3</v>
      </c>
      <c r="I524" s="116">
        <v>3.2944990999999998E-3</v>
      </c>
      <c r="J524" s="116">
        <v>5.9788317000000002E-3</v>
      </c>
      <c r="K524" s="116">
        <v>9.3218355999999999E-3</v>
      </c>
      <c r="L524" s="117">
        <v>42116323117</v>
      </c>
      <c r="M524" s="117">
        <v>25567664000000</v>
      </c>
      <c r="N524" s="116">
        <v>3.1149783000000001E-3</v>
      </c>
      <c r="O524" s="116">
        <v>4.1154232000000001E-3</v>
      </c>
      <c r="P524" s="116">
        <v>55</v>
      </c>
      <c r="Z524"/>
    </row>
    <row r="525" spans="1:26" x14ac:dyDescent="0.25">
      <c r="A525" s="5" t="str">
        <f t="shared" si="19"/>
        <v>Return on assets201409</v>
      </c>
      <c r="B525" s="116">
        <v>201409</v>
      </c>
      <c r="C525" s="116">
        <v>25</v>
      </c>
      <c r="D525" s="116" t="s">
        <v>109</v>
      </c>
      <c r="E525" s="116">
        <v>-1.2053629999999999E-2</v>
      </c>
      <c r="F525" s="116">
        <v>1.0280735E-3</v>
      </c>
      <c r="G525" s="116">
        <v>3.3015051000000002E-3</v>
      </c>
      <c r="H525" s="116">
        <v>2.3900926000000001E-3</v>
      </c>
      <c r="I525" s="116">
        <v>3.1481181000000001E-3</v>
      </c>
      <c r="J525" s="116">
        <v>5.8916300999999997E-3</v>
      </c>
      <c r="K525" s="116">
        <v>1.1757116099999999E-2</v>
      </c>
      <c r="L525" s="117">
        <v>61443070148</v>
      </c>
      <c r="M525" s="117">
        <v>26023196000000</v>
      </c>
      <c r="N525" s="116">
        <v>3.2597300000000002E-3</v>
      </c>
      <c r="O525" s="116">
        <v>3.4910976000000001E-3</v>
      </c>
      <c r="P525" s="116">
        <v>55</v>
      </c>
      <c r="Z525"/>
    </row>
    <row r="526" spans="1:26" x14ac:dyDescent="0.25">
      <c r="A526" s="5" t="str">
        <f t="shared" si="19"/>
        <v>Return on assets201412</v>
      </c>
      <c r="B526" s="116">
        <v>201412</v>
      </c>
      <c r="C526" s="116">
        <v>25</v>
      </c>
      <c r="D526" s="116" t="s">
        <v>109</v>
      </c>
      <c r="E526" s="116">
        <v>-1.7833900999999999E-2</v>
      </c>
      <c r="F526" s="116">
        <v>-2.6803729999999998E-3</v>
      </c>
      <c r="G526" s="116">
        <v>2.0782147999999999E-3</v>
      </c>
      <c r="H526" s="116">
        <v>-1.8374000000000001E-5</v>
      </c>
      <c r="I526" s="116">
        <v>2.0711486999999999E-3</v>
      </c>
      <c r="J526" s="116">
        <v>5.2665061999999999E-3</v>
      </c>
      <c r="K526" s="116">
        <v>8.4855515000000006E-3</v>
      </c>
      <c r="L526" s="117">
        <v>53794572156</v>
      </c>
      <c r="M526" s="117">
        <v>25973303000000</v>
      </c>
      <c r="N526" s="116">
        <v>2.7181089000000002E-3</v>
      </c>
      <c r="O526" s="116">
        <v>1.5450137000000001E-3</v>
      </c>
      <c r="P526" s="116">
        <v>55</v>
      </c>
      <c r="Z526"/>
    </row>
    <row r="527" spans="1:26" x14ac:dyDescent="0.25">
      <c r="A527" s="5" t="str">
        <f t="shared" si="19"/>
        <v>Net interest income to total operating income200912</v>
      </c>
      <c r="B527" s="116">
        <v>200912</v>
      </c>
      <c r="C527" s="116">
        <v>26</v>
      </c>
      <c r="D527" s="116" t="s">
        <v>28</v>
      </c>
      <c r="E527" s="116">
        <v>0.40609413799999999</v>
      </c>
      <c r="F527" s="116">
        <v>0.52835543399999996</v>
      </c>
      <c r="G527" s="116">
        <v>0.63665627270000003</v>
      </c>
      <c r="H527" s="116">
        <v>0.66861838060000001</v>
      </c>
      <c r="I527" s="116">
        <v>0.57921616279999999</v>
      </c>
      <c r="J527" s="116">
        <v>0.74141813580000004</v>
      </c>
      <c r="K527" s="116">
        <v>0.95137850909999999</v>
      </c>
      <c r="L527" s="117">
        <v>322440182761</v>
      </c>
      <c r="M527" s="117">
        <v>556683676110</v>
      </c>
      <c r="N527" s="116">
        <v>0.55678016180000001</v>
      </c>
      <c r="O527" s="116">
        <v>0.65045464549999998</v>
      </c>
      <c r="P527" s="116">
        <v>49</v>
      </c>
    </row>
    <row r="528" spans="1:26" x14ac:dyDescent="0.25">
      <c r="A528" s="5" t="str">
        <f t="shared" si="19"/>
        <v>Net interest income to total operating income201003</v>
      </c>
      <c r="B528" s="116">
        <v>201003</v>
      </c>
      <c r="C528" s="116">
        <v>26</v>
      </c>
      <c r="D528" s="116" t="s">
        <v>28</v>
      </c>
      <c r="E528" s="116">
        <v>0.42756791240000003</v>
      </c>
      <c r="F528" s="116">
        <v>0.53154137180000005</v>
      </c>
      <c r="G528" s="116">
        <v>0.61941634349999997</v>
      </c>
      <c r="H528" s="116">
        <v>0.72442651520000001</v>
      </c>
      <c r="I528" s="116">
        <v>0.56188719470000004</v>
      </c>
      <c r="J528" s="116">
        <v>0.72166504379999996</v>
      </c>
      <c r="K528" s="116">
        <v>0.99993836869999997</v>
      </c>
      <c r="L528" s="117">
        <v>82857134414</v>
      </c>
      <c r="M528" s="117">
        <v>147462222291</v>
      </c>
      <c r="N528" s="116">
        <v>0.51970396809999997</v>
      </c>
      <c r="O528" s="116">
        <v>0.65448161949999994</v>
      </c>
      <c r="P528" s="116">
        <v>49</v>
      </c>
    </row>
    <row r="529" spans="1:16" x14ac:dyDescent="0.25">
      <c r="A529" s="5" t="str">
        <f t="shared" si="19"/>
        <v>Net interest income to total operating income201006</v>
      </c>
      <c r="B529" s="116">
        <v>201006</v>
      </c>
      <c r="C529" s="116">
        <v>26</v>
      </c>
      <c r="D529" s="116" t="s">
        <v>28</v>
      </c>
      <c r="E529" s="116">
        <v>0.44699968340000001</v>
      </c>
      <c r="F529" s="116">
        <v>0.52251924869999999</v>
      </c>
      <c r="G529" s="116">
        <v>0.6160993817</v>
      </c>
      <c r="H529" s="116">
        <v>0.73291205660000003</v>
      </c>
      <c r="I529" s="116">
        <v>0.58568995349999997</v>
      </c>
      <c r="J529" s="116">
        <v>0.72230142880000003</v>
      </c>
      <c r="K529" s="116">
        <v>0.96740637380000005</v>
      </c>
      <c r="L529" s="117">
        <v>169766934096</v>
      </c>
      <c r="M529" s="117">
        <v>289858026551</v>
      </c>
      <c r="N529" s="116">
        <v>0.52703031020000002</v>
      </c>
      <c r="O529" s="116">
        <v>0.67005759099999995</v>
      </c>
      <c r="P529" s="116">
        <v>49</v>
      </c>
    </row>
    <row r="530" spans="1:16" x14ac:dyDescent="0.25">
      <c r="A530" s="5" t="str">
        <f t="shared" si="19"/>
        <v>Net interest income to total operating income201009</v>
      </c>
      <c r="B530" s="116">
        <v>201009</v>
      </c>
      <c r="C530" s="116">
        <v>26</v>
      </c>
      <c r="D530" s="116" t="s">
        <v>28</v>
      </c>
      <c r="E530" s="116">
        <v>0.42844998740000001</v>
      </c>
      <c r="F530" s="116">
        <v>0.53154137180000005</v>
      </c>
      <c r="G530" s="116">
        <v>0.62832799880000001</v>
      </c>
      <c r="H530" s="116">
        <v>0.73845692350000003</v>
      </c>
      <c r="I530" s="116">
        <v>0.58346339749999998</v>
      </c>
      <c r="J530" s="116">
        <v>0.74167720159999995</v>
      </c>
      <c r="K530" s="116">
        <v>0.9863997525</v>
      </c>
      <c r="L530" s="117">
        <v>252205021105</v>
      </c>
      <c r="M530" s="117">
        <v>432255086079</v>
      </c>
      <c r="N530" s="116">
        <v>0.52033124090000005</v>
      </c>
      <c r="O530" s="116">
        <v>0.67571724990000004</v>
      </c>
      <c r="P530" s="116">
        <v>50</v>
      </c>
    </row>
    <row r="531" spans="1:16" x14ac:dyDescent="0.25">
      <c r="A531" s="5" t="str">
        <f t="shared" si="19"/>
        <v>Net interest income to total operating income201012</v>
      </c>
      <c r="B531" s="116">
        <v>201012</v>
      </c>
      <c r="C531" s="116">
        <v>26</v>
      </c>
      <c r="D531" s="116" t="s">
        <v>28</v>
      </c>
      <c r="E531" s="116">
        <v>0.42890976609999998</v>
      </c>
      <c r="F531" s="116">
        <v>0.5190413452</v>
      </c>
      <c r="G531" s="116">
        <v>0.62490796199999998</v>
      </c>
      <c r="H531" s="116">
        <v>0.72996875350000001</v>
      </c>
      <c r="I531" s="116">
        <v>0.58025719929999997</v>
      </c>
      <c r="J531" s="116">
        <v>0.73579646620000005</v>
      </c>
      <c r="K531" s="116">
        <v>0.93931956900000002</v>
      </c>
      <c r="L531" s="117">
        <v>336551662946</v>
      </c>
      <c r="M531" s="117">
        <v>580004286599</v>
      </c>
      <c r="N531" s="116">
        <v>0.52721851659999996</v>
      </c>
      <c r="O531" s="116">
        <v>0.67877900530000002</v>
      </c>
      <c r="P531" s="116">
        <v>50</v>
      </c>
    </row>
    <row r="532" spans="1:16" x14ac:dyDescent="0.25">
      <c r="A532" s="5" t="str">
        <f t="shared" si="19"/>
        <v>Net interest income to total operating income201103</v>
      </c>
      <c r="B532" s="116">
        <v>201103</v>
      </c>
      <c r="C532" s="116">
        <v>26</v>
      </c>
      <c r="D532" s="116" t="s">
        <v>28</v>
      </c>
      <c r="E532" s="116">
        <v>0.37194375330000001</v>
      </c>
      <c r="F532" s="116">
        <v>0.49044803529999997</v>
      </c>
      <c r="G532" s="116">
        <v>0.58814938809999995</v>
      </c>
      <c r="H532" s="116">
        <v>0.6403684624</v>
      </c>
      <c r="I532" s="116">
        <v>0.57235832259999997</v>
      </c>
      <c r="J532" s="116">
        <v>0.78625331330000003</v>
      </c>
      <c r="K532" s="116">
        <v>0.9471638497</v>
      </c>
      <c r="L532" s="117">
        <v>83561955652</v>
      </c>
      <c r="M532" s="117">
        <v>145995877678</v>
      </c>
      <c r="N532" s="116">
        <v>0.51870273310000004</v>
      </c>
      <c r="O532" s="116">
        <v>0.6394125209</v>
      </c>
      <c r="P532" s="116">
        <v>51</v>
      </c>
    </row>
    <row r="533" spans="1:16" x14ac:dyDescent="0.25">
      <c r="A533" s="5" t="str">
        <f t="shared" si="19"/>
        <v>Net interest income to total operating income201106</v>
      </c>
      <c r="B533" s="116">
        <v>201106</v>
      </c>
      <c r="C533" s="116">
        <v>26</v>
      </c>
      <c r="D533" s="116" t="s">
        <v>28</v>
      </c>
      <c r="E533" s="116">
        <v>0.40556526970000001</v>
      </c>
      <c r="F533" s="116">
        <v>0.50426736539999995</v>
      </c>
      <c r="G533" s="116">
        <v>0.62802030149999999</v>
      </c>
      <c r="H533" s="116">
        <v>0.63579497230000004</v>
      </c>
      <c r="I533" s="116">
        <v>0.57382600480000001</v>
      </c>
      <c r="J533" s="116">
        <v>0.75379321460000004</v>
      </c>
      <c r="K533" s="116">
        <v>0.91271019149999999</v>
      </c>
      <c r="L533" s="117">
        <v>173847528718</v>
      </c>
      <c r="M533" s="117">
        <v>302962095234</v>
      </c>
      <c r="N533" s="116">
        <v>0.50840678009999996</v>
      </c>
      <c r="O533" s="116">
        <v>0.65305414959999997</v>
      </c>
      <c r="P533" s="116">
        <v>56</v>
      </c>
    </row>
    <row r="534" spans="1:16" x14ac:dyDescent="0.25">
      <c r="A534" s="5" t="str">
        <f t="shared" si="19"/>
        <v>Net interest income to total operating income201109</v>
      </c>
      <c r="B534" s="116">
        <v>201109</v>
      </c>
      <c r="C534" s="116">
        <v>26</v>
      </c>
      <c r="D534" s="116" t="s">
        <v>28</v>
      </c>
      <c r="E534" s="116">
        <v>0.38901264600000002</v>
      </c>
      <c r="F534" s="116">
        <v>0.52486304800000005</v>
      </c>
      <c r="G534" s="116">
        <v>0.63633859979999996</v>
      </c>
      <c r="H534" s="116">
        <v>0.9013895153</v>
      </c>
      <c r="I534" s="116">
        <v>0.60342099959999995</v>
      </c>
      <c r="J534" s="116">
        <v>0.75200349379999998</v>
      </c>
      <c r="K534" s="116">
        <v>1.2293316832000001</v>
      </c>
      <c r="L534" s="117">
        <v>264511798153</v>
      </c>
      <c r="M534" s="117">
        <v>438353650843</v>
      </c>
      <c r="N534" s="116">
        <v>0.54821211609999998</v>
      </c>
      <c r="O534" s="116">
        <v>0.67970480430000002</v>
      </c>
      <c r="P534" s="116">
        <v>56</v>
      </c>
    </row>
    <row r="535" spans="1:16" x14ac:dyDescent="0.25">
      <c r="A535" s="5" t="str">
        <f t="shared" si="19"/>
        <v>Net interest income to total operating income201112</v>
      </c>
      <c r="B535" s="116">
        <v>201112</v>
      </c>
      <c r="C535" s="116">
        <v>26</v>
      </c>
      <c r="D535" s="116" t="s">
        <v>28</v>
      </c>
      <c r="E535" s="116">
        <v>0.37912752240000003</v>
      </c>
      <c r="F535" s="116">
        <v>0.54202676940000005</v>
      </c>
      <c r="G535" s="116">
        <v>0.64036063860000003</v>
      </c>
      <c r="H535" s="116">
        <v>0.67856488309999996</v>
      </c>
      <c r="I535" s="116">
        <v>0.61053885919999995</v>
      </c>
      <c r="J535" s="116">
        <v>0.76573654420000004</v>
      </c>
      <c r="K535" s="116">
        <v>1.0293796349</v>
      </c>
      <c r="L535" s="117">
        <v>357997711282</v>
      </c>
      <c r="M535" s="117">
        <v>586363514614</v>
      </c>
      <c r="N535" s="116">
        <v>0.55947647420000002</v>
      </c>
      <c r="O535" s="116">
        <v>0.67790755650000001</v>
      </c>
      <c r="P535" s="116">
        <v>56</v>
      </c>
    </row>
    <row r="536" spans="1:16" x14ac:dyDescent="0.25">
      <c r="A536" s="5" t="str">
        <f t="shared" si="19"/>
        <v>Net interest income to total operating income201203</v>
      </c>
      <c r="B536" s="116">
        <v>201203</v>
      </c>
      <c r="C536" s="116">
        <v>26</v>
      </c>
      <c r="D536" s="116" t="s">
        <v>28</v>
      </c>
      <c r="E536" s="116">
        <v>0.41611325059999998</v>
      </c>
      <c r="F536" s="116">
        <v>0.51734175049999997</v>
      </c>
      <c r="G536" s="116">
        <v>0.62154208550000001</v>
      </c>
      <c r="H536" s="116">
        <v>0.71845576710000003</v>
      </c>
      <c r="I536" s="116">
        <v>0.6120108702</v>
      </c>
      <c r="J536" s="116">
        <v>0.74202670370000001</v>
      </c>
      <c r="K536" s="116">
        <v>1.0864971261</v>
      </c>
      <c r="L536" s="117">
        <v>87614506016</v>
      </c>
      <c r="M536" s="117">
        <v>143158414799</v>
      </c>
      <c r="N536" s="116">
        <v>0.58307670970000003</v>
      </c>
      <c r="O536" s="116">
        <v>0.66086827130000003</v>
      </c>
      <c r="P536" s="116">
        <v>56</v>
      </c>
    </row>
    <row r="537" spans="1:16" x14ac:dyDescent="0.25">
      <c r="A537" s="5" t="str">
        <f t="shared" si="19"/>
        <v>Net interest income to total operating income201206</v>
      </c>
      <c r="B537" s="116">
        <v>201206</v>
      </c>
      <c r="C537" s="116">
        <v>26</v>
      </c>
      <c r="D537" s="116" t="s">
        <v>28</v>
      </c>
      <c r="E537" s="116">
        <v>0.3958540599</v>
      </c>
      <c r="F537" s="116">
        <v>0.51795841949999999</v>
      </c>
      <c r="G537" s="116">
        <v>0.62851069959999994</v>
      </c>
      <c r="H537" s="116">
        <v>0.69726489439999995</v>
      </c>
      <c r="I537" s="116">
        <v>0.60903455470000001</v>
      </c>
      <c r="J537" s="116">
        <v>0.78936636589999998</v>
      </c>
      <c r="K537" s="116">
        <v>1.093781632</v>
      </c>
      <c r="L537" s="117">
        <v>168668165462</v>
      </c>
      <c r="M537" s="117">
        <v>276943507016</v>
      </c>
      <c r="N537" s="116">
        <v>0.54908237049999997</v>
      </c>
      <c r="O537" s="116">
        <v>0.65718706360000001</v>
      </c>
      <c r="P537" s="116">
        <v>56</v>
      </c>
    </row>
    <row r="538" spans="1:16" x14ac:dyDescent="0.25">
      <c r="A538" s="5" t="str">
        <f t="shared" si="19"/>
        <v>Net interest income to total operating income201209</v>
      </c>
      <c r="B538" s="116">
        <v>201209</v>
      </c>
      <c r="C538" s="116">
        <v>26</v>
      </c>
      <c r="D538" s="116" t="s">
        <v>28</v>
      </c>
      <c r="E538" s="116">
        <v>0.37010627359999998</v>
      </c>
      <c r="F538" s="116">
        <v>0.52452036219999998</v>
      </c>
      <c r="G538" s="116">
        <v>0.65142724389999995</v>
      </c>
      <c r="H538" s="116">
        <v>0.67962184250000002</v>
      </c>
      <c r="I538" s="116">
        <v>0.61734030719999999</v>
      </c>
      <c r="J538" s="116">
        <v>0.79011186170000003</v>
      </c>
      <c r="K538" s="116">
        <v>1.15113201</v>
      </c>
      <c r="L538" s="117">
        <v>246702491887</v>
      </c>
      <c r="M538" s="117">
        <v>399621552355</v>
      </c>
      <c r="N538" s="116">
        <v>0.54868167629999998</v>
      </c>
      <c r="O538" s="116">
        <v>0.68468291049999996</v>
      </c>
      <c r="P538" s="116">
        <v>56</v>
      </c>
    </row>
    <row r="539" spans="1:16" x14ac:dyDescent="0.25">
      <c r="A539" s="5" t="str">
        <f t="shared" si="19"/>
        <v>Net interest income to total operating income201212</v>
      </c>
      <c r="B539" s="116">
        <v>201212</v>
      </c>
      <c r="C539" s="116">
        <v>26</v>
      </c>
      <c r="D539" s="116" t="s">
        <v>28</v>
      </c>
      <c r="E539" s="116">
        <v>0.43296217920000002</v>
      </c>
      <c r="F539" s="116">
        <v>0.52582177770000005</v>
      </c>
      <c r="G539" s="116">
        <v>0.66938797350000001</v>
      </c>
      <c r="H539" s="116">
        <v>0.68771342179999995</v>
      </c>
      <c r="I539" s="116">
        <v>0.61589976430000004</v>
      </c>
      <c r="J539" s="116">
        <v>0.76666863819999997</v>
      </c>
      <c r="K539" s="116">
        <v>1.1292801539999999</v>
      </c>
      <c r="L539" s="117">
        <v>337328658947</v>
      </c>
      <c r="M539" s="117">
        <v>547700581373</v>
      </c>
      <c r="N539" s="116">
        <v>0.57358011730000003</v>
      </c>
      <c r="O539" s="116">
        <v>0.67781243970000005</v>
      </c>
      <c r="P539" s="116">
        <v>56</v>
      </c>
    </row>
    <row r="540" spans="1:16" x14ac:dyDescent="0.25">
      <c r="A540" s="5" t="str">
        <f t="shared" si="19"/>
        <v>Net interest income to total operating income201303</v>
      </c>
      <c r="B540" s="116">
        <v>201303</v>
      </c>
      <c r="C540" s="116">
        <v>26</v>
      </c>
      <c r="D540" s="116" t="s">
        <v>28</v>
      </c>
      <c r="E540" s="116">
        <v>0.35834864620000001</v>
      </c>
      <c r="F540" s="116">
        <v>0.47848916139999997</v>
      </c>
      <c r="G540" s="116">
        <v>0.60049328459999995</v>
      </c>
      <c r="H540" s="116">
        <v>0.60882779269999998</v>
      </c>
      <c r="I540" s="116">
        <v>0.55520849819999996</v>
      </c>
      <c r="J540" s="116">
        <v>0.75576497139999999</v>
      </c>
      <c r="K540" s="116">
        <v>0.88714167070000005</v>
      </c>
      <c r="L540" s="117">
        <v>82696716818</v>
      </c>
      <c r="M540" s="117">
        <v>148947138021</v>
      </c>
      <c r="N540" s="116">
        <v>0.51954084690000002</v>
      </c>
      <c r="O540" s="116">
        <v>0.66274012829999995</v>
      </c>
      <c r="P540" s="116">
        <v>55</v>
      </c>
    </row>
    <row r="541" spans="1:16" x14ac:dyDescent="0.25">
      <c r="A541" s="5" t="str">
        <f t="shared" si="19"/>
        <v>Net interest income to total operating income201306</v>
      </c>
      <c r="B541" s="116">
        <v>201306</v>
      </c>
      <c r="C541" s="116">
        <v>26</v>
      </c>
      <c r="D541" s="116" t="s">
        <v>28</v>
      </c>
      <c r="E541" s="116">
        <v>0.36787963470000001</v>
      </c>
      <c r="F541" s="116">
        <v>0.47354718740000001</v>
      </c>
      <c r="G541" s="116">
        <v>0.60469404680000005</v>
      </c>
      <c r="H541" s="116">
        <v>0.59807630960000002</v>
      </c>
      <c r="I541" s="116">
        <v>0.55052012640000003</v>
      </c>
      <c r="J541" s="116">
        <v>0.72673606800000001</v>
      </c>
      <c r="K541" s="116">
        <v>0.86498569869999997</v>
      </c>
      <c r="L541" s="117">
        <v>158645072871</v>
      </c>
      <c r="M541" s="117">
        <v>288173066278</v>
      </c>
      <c r="N541" s="116">
        <v>0.51245989479999998</v>
      </c>
      <c r="O541" s="116">
        <v>0.61916397369999998</v>
      </c>
      <c r="P541" s="116">
        <v>55</v>
      </c>
    </row>
    <row r="542" spans="1:16" x14ac:dyDescent="0.25">
      <c r="A542" s="5" t="str">
        <f t="shared" si="19"/>
        <v>Net interest income to total operating income201309</v>
      </c>
      <c r="B542" s="116">
        <v>201309</v>
      </c>
      <c r="C542" s="116">
        <v>26</v>
      </c>
      <c r="D542" s="116" t="s">
        <v>28</v>
      </c>
      <c r="E542" s="116">
        <v>0.41882383410000001</v>
      </c>
      <c r="F542" s="116">
        <v>0.50142324230000002</v>
      </c>
      <c r="G542" s="116">
        <v>0.59117169530000002</v>
      </c>
      <c r="H542" s="116">
        <v>0.61235250640000005</v>
      </c>
      <c r="I542" s="116">
        <v>0.57325726560000001</v>
      </c>
      <c r="J542" s="116">
        <v>0.71142547349999996</v>
      </c>
      <c r="K542" s="116">
        <v>0.87799450759999997</v>
      </c>
      <c r="L542" s="117">
        <v>238649129584</v>
      </c>
      <c r="M542" s="117">
        <v>416303715431</v>
      </c>
      <c r="N542" s="116">
        <v>0.53660635140000001</v>
      </c>
      <c r="O542" s="116">
        <v>0.62002450190000002</v>
      </c>
      <c r="P542" s="116">
        <v>55</v>
      </c>
    </row>
    <row r="543" spans="1:16" x14ac:dyDescent="0.25">
      <c r="A543" s="5" t="str">
        <f t="shared" si="19"/>
        <v>Net interest income to total operating income201312</v>
      </c>
      <c r="B543" s="116">
        <v>201312</v>
      </c>
      <c r="C543" s="116">
        <v>26</v>
      </c>
      <c r="D543" s="116" t="s">
        <v>28</v>
      </c>
      <c r="E543" s="116">
        <v>0.41514666150000001</v>
      </c>
      <c r="F543" s="116">
        <v>0.51139762430000002</v>
      </c>
      <c r="G543" s="116">
        <v>0.60225135949999997</v>
      </c>
      <c r="H543" s="116">
        <v>0.67418319930000004</v>
      </c>
      <c r="I543" s="116">
        <v>0.59076956749999998</v>
      </c>
      <c r="J543" s="116">
        <v>0.76733416720000003</v>
      </c>
      <c r="K543" s="116">
        <v>0.88352082899999995</v>
      </c>
      <c r="L543" s="117">
        <v>318829867036</v>
      </c>
      <c r="M543" s="117">
        <v>539685665267</v>
      </c>
      <c r="N543" s="116">
        <v>0.55612949950000001</v>
      </c>
      <c r="O543" s="116">
        <v>0.61369435890000001</v>
      </c>
      <c r="P543" s="116">
        <v>55</v>
      </c>
    </row>
    <row r="544" spans="1:16" x14ac:dyDescent="0.25">
      <c r="A544" s="5" t="str">
        <f t="shared" si="19"/>
        <v>Net interest income to total operating income201403</v>
      </c>
      <c r="B544" s="116">
        <v>201403</v>
      </c>
      <c r="C544" s="116">
        <v>26</v>
      </c>
      <c r="D544" s="116" t="s">
        <v>28</v>
      </c>
      <c r="E544" s="116">
        <v>0.4055839087</v>
      </c>
      <c r="F544" s="116">
        <v>0.50269595290000002</v>
      </c>
      <c r="G544" s="116">
        <v>0.63199497309999997</v>
      </c>
      <c r="H544" s="116">
        <v>0.66727612329999997</v>
      </c>
      <c r="I544" s="116">
        <v>0.58210849419999999</v>
      </c>
      <c r="J544" s="116">
        <v>0.76832480430000005</v>
      </c>
      <c r="K544" s="116">
        <v>1.0104939931000001</v>
      </c>
      <c r="L544" s="117">
        <v>80626142473</v>
      </c>
      <c r="M544" s="117">
        <v>138507070886</v>
      </c>
      <c r="N544" s="116">
        <v>0.52332754940000004</v>
      </c>
      <c r="O544" s="116">
        <v>0.66147215469999998</v>
      </c>
      <c r="P544" s="116">
        <v>55</v>
      </c>
    </row>
    <row r="545" spans="1:16" x14ac:dyDescent="0.25">
      <c r="A545" s="5" t="str">
        <f t="shared" si="19"/>
        <v>Net interest income to total operating income201406</v>
      </c>
      <c r="B545" s="116">
        <v>201406</v>
      </c>
      <c r="C545" s="116">
        <v>26</v>
      </c>
      <c r="D545" s="116" t="s">
        <v>28</v>
      </c>
      <c r="E545" s="116">
        <v>0.4113116242</v>
      </c>
      <c r="F545" s="116">
        <v>0.50603017120000005</v>
      </c>
      <c r="G545" s="116">
        <v>0.65352108040000001</v>
      </c>
      <c r="H545" s="116">
        <v>0.65647420960000002</v>
      </c>
      <c r="I545" s="116">
        <v>0.60101739870000004</v>
      </c>
      <c r="J545" s="116">
        <v>0.76681303109999999</v>
      </c>
      <c r="K545" s="116">
        <v>0.9866161913</v>
      </c>
      <c r="L545" s="117">
        <v>162022914731</v>
      </c>
      <c r="M545" s="117">
        <v>269581072147</v>
      </c>
      <c r="N545" s="116">
        <v>0.52736227660000001</v>
      </c>
      <c r="O545" s="116">
        <v>0.68931466699999999</v>
      </c>
      <c r="P545" s="116">
        <v>55</v>
      </c>
    </row>
    <row r="546" spans="1:16" x14ac:dyDescent="0.25">
      <c r="A546" s="5" t="str">
        <f t="shared" si="19"/>
        <v>Net interest income to total operating income201409</v>
      </c>
      <c r="B546" s="116">
        <v>201409</v>
      </c>
      <c r="C546" s="116">
        <v>26</v>
      </c>
      <c r="D546" s="116" t="s">
        <v>28</v>
      </c>
      <c r="E546" s="116">
        <v>0.42067522470000002</v>
      </c>
      <c r="F546" s="116">
        <v>0.53167485739999998</v>
      </c>
      <c r="G546" s="116">
        <v>0.64292770960000001</v>
      </c>
      <c r="H546" s="116">
        <v>0.64810225990000003</v>
      </c>
      <c r="I546" s="116">
        <v>0.59169248900000004</v>
      </c>
      <c r="J546" s="116">
        <v>0.746154282</v>
      </c>
      <c r="K546" s="116">
        <v>0.90251256719999995</v>
      </c>
      <c r="L546" s="117">
        <v>251225801407</v>
      </c>
      <c r="M546" s="117">
        <v>424588457806</v>
      </c>
      <c r="N546" s="116">
        <v>0.54771646439999999</v>
      </c>
      <c r="O546" s="116">
        <v>0.68430351609999995</v>
      </c>
      <c r="P546" s="116">
        <v>55</v>
      </c>
    </row>
    <row r="547" spans="1:16" x14ac:dyDescent="0.25">
      <c r="A547" s="5" t="str">
        <f t="shared" si="19"/>
        <v>Net interest income to total operating income201412</v>
      </c>
      <c r="B547" s="116">
        <v>201412</v>
      </c>
      <c r="C547" s="116">
        <v>26</v>
      </c>
      <c r="D547" s="116" t="s">
        <v>28</v>
      </c>
      <c r="E547" s="116">
        <v>0.42273899009999999</v>
      </c>
      <c r="F547" s="116">
        <v>0.53182914069999998</v>
      </c>
      <c r="G547" s="116">
        <v>0.66633100099999998</v>
      </c>
      <c r="H547" s="116">
        <v>0.66691366110000005</v>
      </c>
      <c r="I547" s="116">
        <v>0.596425078</v>
      </c>
      <c r="J547" s="116">
        <v>0.75369512579999998</v>
      </c>
      <c r="K547" s="116">
        <v>1.0683989444999999</v>
      </c>
      <c r="L547" s="117">
        <v>334091565556</v>
      </c>
      <c r="M547" s="117">
        <v>560156804023</v>
      </c>
      <c r="N547" s="116">
        <v>0.54561328320000002</v>
      </c>
      <c r="O547" s="116">
        <v>0.70080906399999998</v>
      </c>
      <c r="P547" s="116">
        <v>55</v>
      </c>
    </row>
    <row r="548" spans="1:16" x14ac:dyDescent="0.25">
      <c r="A548" s="5" t="str">
        <f t="shared" si="19"/>
        <v>Net fee and commission income to total operating income200912</v>
      </c>
      <c r="B548" s="116">
        <v>200912</v>
      </c>
      <c r="C548" s="116">
        <v>27</v>
      </c>
      <c r="D548" s="116" t="s">
        <v>30</v>
      </c>
      <c r="E548" s="116">
        <v>7.9028683799999999E-2</v>
      </c>
      <c r="F548" s="116">
        <v>0.16739236320000001</v>
      </c>
      <c r="G548" s="116">
        <v>0.225665544</v>
      </c>
      <c r="H548" s="116">
        <v>0.2055665086</v>
      </c>
      <c r="I548" s="116">
        <v>0.26012025750000001</v>
      </c>
      <c r="J548" s="116">
        <v>0.28982641279999999</v>
      </c>
      <c r="K548" s="116">
        <v>0.38610192719999997</v>
      </c>
      <c r="L548" s="117">
        <v>144804701180</v>
      </c>
      <c r="M548" s="117">
        <v>556683676110</v>
      </c>
      <c r="N548" s="116">
        <v>0.27899418199999998</v>
      </c>
      <c r="O548" s="116">
        <v>0.21125452450000001</v>
      </c>
      <c r="P548" s="116">
        <v>49</v>
      </c>
    </row>
    <row r="549" spans="1:16" x14ac:dyDescent="0.25">
      <c r="A549" s="5" t="str">
        <f t="shared" si="19"/>
        <v>Net fee and commission income to total operating income201003</v>
      </c>
      <c r="B549" s="116">
        <v>201003</v>
      </c>
      <c r="C549" s="116">
        <v>27</v>
      </c>
      <c r="D549" s="116" t="s">
        <v>30</v>
      </c>
      <c r="E549" s="116">
        <v>7.3065621900000002E-2</v>
      </c>
      <c r="F549" s="116">
        <v>0.14937418050000001</v>
      </c>
      <c r="G549" s="116">
        <v>0.2342755725</v>
      </c>
      <c r="H549" s="116">
        <v>0.17988588110000001</v>
      </c>
      <c r="I549" s="116">
        <v>0.25804907249999998</v>
      </c>
      <c r="J549" s="116">
        <v>0.30623736699999998</v>
      </c>
      <c r="K549" s="116">
        <v>0.35238454120000001</v>
      </c>
      <c r="L549" s="117">
        <v>38052489697</v>
      </c>
      <c r="M549" s="117">
        <v>147462222291</v>
      </c>
      <c r="N549" s="116">
        <v>0.2601073357</v>
      </c>
      <c r="O549" s="116">
        <v>0.22788085499999999</v>
      </c>
      <c r="P549" s="116">
        <v>49</v>
      </c>
    </row>
    <row r="550" spans="1:16" x14ac:dyDescent="0.25">
      <c r="A550" s="5" t="str">
        <f t="shared" si="19"/>
        <v>Net fee and commission income to total operating income201006</v>
      </c>
      <c r="B550" s="116">
        <v>201006</v>
      </c>
      <c r="C550" s="116">
        <v>27</v>
      </c>
      <c r="D550" s="116" t="s">
        <v>30</v>
      </c>
      <c r="E550" s="116">
        <v>9.3507650299999995E-2</v>
      </c>
      <c r="F550" s="116">
        <v>0.15597075160000001</v>
      </c>
      <c r="G550" s="116">
        <v>0.23966826329999999</v>
      </c>
      <c r="H550" s="116">
        <v>0.18544366200000001</v>
      </c>
      <c r="I550" s="116">
        <v>0.26719477180000001</v>
      </c>
      <c r="J550" s="116">
        <v>0.31462289469999999</v>
      </c>
      <c r="K550" s="116">
        <v>0.3529261185</v>
      </c>
      <c r="L550" s="117">
        <v>77448549247</v>
      </c>
      <c r="M550" s="117">
        <v>289858026551</v>
      </c>
      <c r="N550" s="116">
        <v>0.25113681650000003</v>
      </c>
      <c r="O550" s="116">
        <v>0.22851015229999999</v>
      </c>
      <c r="P550" s="116">
        <v>49</v>
      </c>
    </row>
    <row r="551" spans="1:16" x14ac:dyDescent="0.25">
      <c r="A551" s="5" t="str">
        <f t="shared" si="19"/>
        <v>Net fee and commission income to total operating income201009</v>
      </c>
      <c r="B551" s="116">
        <v>201009</v>
      </c>
      <c r="C551" s="116">
        <v>27</v>
      </c>
      <c r="D551" s="116" t="s">
        <v>30</v>
      </c>
      <c r="E551" s="116">
        <v>8.4464157400000003E-2</v>
      </c>
      <c r="F551" s="116">
        <v>0.1512252375</v>
      </c>
      <c r="G551" s="116">
        <v>0.23962561539999999</v>
      </c>
      <c r="H551" s="116">
        <v>0.18457141899999999</v>
      </c>
      <c r="I551" s="116">
        <v>0.26714794260000002</v>
      </c>
      <c r="J551" s="116">
        <v>0.3083806838</v>
      </c>
      <c r="K551" s="116">
        <v>0.3563636657</v>
      </c>
      <c r="L551" s="117">
        <v>115476056929</v>
      </c>
      <c r="M551" s="117">
        <v>432255086079</v>
      </c>
      <c r="N551" s="116">
        <v>0.26461270990000002</v>
      </c>
      <c r="O551" s="116">
        <v>0.23557158070000001</v>
      </c>
      <c r="P551" s="116">
        <v>50</v>
      </c>
    </row>
    <row r="552" spans="1:16" x14ac:dyDescent="0.25">
      <c r="A552" s="5" t="str">
        <f t="shared" si="19"/>
        <v>Net fee and commission income to total operating income201012</v>
      </c>
      <c r="B552" s="116">
        <v>201012</v>
      </c>
      <c r="C552" s="116">
        <v>27</v>
      </c>
      <c r="D552" s="116" t="s">
        <v>30</v>
      </c>
      <c r="E552" s="116">
        <v>7.8188476300000004E-2</v>
      </c>
      <c r="F552" s="116">
        <v>0.15835841780000001</v>
      </c>
      <c r="G552" s="116">
        <v>0.241190618</v>
      </c>
      <c r="H552" s="116">
        <v>0.18505418439999999</v>
      </c>
      <c r="I552" s="116">
        <v>0.26770607860000001</v>
      </c>
      <c r="J552" s="116">
        <v>0.30606027149999998</v>
      </c>
      <c r="K552" s="116">
        <v>0.35864653400000002</v>
      </c>
      <c r="L552" s="117">
        <v>155270673148</v>
      </c>
      <c r="M552" s="117">
        <v>580004286599</v>
      </c>
      <c r="N552" s="116">
        <v>0.27120442639999998</v>
      </c>
      <c r="O552" s="116">
        <v>0.2324043985</v>
      </c>
      <c r="P552" s="116">
        <v>50</v>
      </c>
    </row>
    <row r="553" spans="1:16" x14ac:dyDescent="0.25">
      <c r="A553" s="5" t="str">
        <f t="shared" si="19"/>
        <v>Net fee and commission income to total operating income201103</v>
      </c>
      <c r="B553" s="116">
        <v>201103</v>
      </c>
      <c r="C553" s="116">
        <v>27</v>
      </c>
      <c r="D553" s="116" t="s">
        <v>30</v>
      </c>
      <c r="E553" s="116">
        <v>5.9673831699999999E-2</v>
      </c>
      <c r="F553" s="116">
        <v>0.1327132892</v>
      </c>
      <c r="G553" s="116">
        <v>0.24050431829999999</v>
      </c>
      <c r="H553" s="116">
        <v>0.2200787166</v>
      </c>
      <c r="I553" s="116">
        <v>0.26866308750000001</v>
      </c>
      <c r="J553" s="116">
        <v>0.30406127319999998</v>
      </c>
      <c r="K553" s="116">
        <v>0.364735947</v>
      </c>
      <c r="L553" s="117">
        <v>39223703263</v>
      </c>
      <c r="M553" s="117">
        <v>145995877678</v>
      </c>
      <c r="N553" s="116">
        <v>0.26778300449999998</v>
      </c>
      <c r="O553" s="116">
        <v>0.2104868312</v>
      </c>
      <c r="P553" s="116">
        <v>51</v>
      </c>
    </row>
    <row r="554" spans="1:16" x14ac:dyDescent="0.25">
      <c r="A554" s="5" t="str">
        <f t="shared" si="19"/>
        <v>Net fee and commission income to total operating income201106</v>
      </c>
      <c r="B554" s="116">
        <v>201106</v>
      </c>
      <c r="C554" s="116">
        <v>27</v>
      </c>
      <c r="D554" s="116" t="s">
        <v>30</v>
      </c>
      <c r="E554" s="116">
        <v>5.8006355599999997E-2</v>
      </c>
      <c r="F554" s="116">
        <v>0.16111488260000001</v>
      </c>
      <c r="G554" s="116">
        <v>0.2437693071</v>
      </c>
      <c r="H554" s="116">
        <v>0.23026779759999999</v>
      </c>
      <c r="I554" s="116">
        <v>0.26991312509999998</v>
      </c>
      <c r="J554" s="116">
        <v>0.29210416960000002</v>
      </c>
      <c r="K554" s="116">
        <v>0.3537412452</v>
      </c>
      <c r="L554" s="117">
        <v>81773445900</v>
      </c>
      <c r="M554" s="117">
        <v>302962095234</v>
      </c>
      <c r="N554" s="116">
        <v>0.28220748210000002</v>
      </c>
      <c r="O554" s="116">
        <v>0.22577572600000001</v>
      </c>
      <c r="P554" s="116">
        <v>56</v>
      </c>
    </row>
    <row r="555" spans="1:16" x14ac:dyDescent="0.25">
      <c r="A555" s="5" t="str">
        <f t="shared" si="19"/>
        <v>Net fee and commission income to total operating income201109</v>
      </c>
      <c r="B555" s="116">
        <v>201109</v>
      </c>
      <c r="C555" s="116">
        <v>27</v>
      </c>
      <c r="D555" s="116" t="s">
        <v>30</v>
      </c>
      <c r="E555" s="116">
        <v>7.9360872700000001E-2</v>
      </c>
      <c r="F555" s="116">
        <v>0.16747479709999999</v>
      </c>
      <c r="G555" s="116">
        <v>0.25828368759999998</v>
      </c>
      <c r="H555" s="116">
        <v>0.2922860223</v>
      </c>
      <c r="I555" s="116">
        <v>0.27626010829999997</v>
      </c>
      <c r="J555" s="116">
        <v>0.30455932720000001</v>
      </c>
      <c r="K555" s="116">
        <v>0.38208463110000002</v>
      </c>
      <c r="L555" s="117">
        <v>121099627072</v>
      </c>
      <c r="M555" s="117">
        <v>438353650843</v>
      </c>
      <c r="N555" s="116">
        <v>0.26406543059999998</v>
      </c>
      <c r="O555" s="116">
        <v>0.24231718129999999</v>
      </c>
      <c r="P555" s="116">
        <v>56</v>
      </c>
    </row>
    <row r="556" spans="1:16" x14ac:dyDescent="0.25">
      <c r="A556" s="5" t="str">
        <f t="shared" si="19"/>
        <v>Net fee and commission income to total operating income201112</v>
      </c>
      <c r="B556" s="116">
        <v>201112</v>
      </c>
      <c r="C556" s="116">
        <v>27</v>
      </c>
      <c r="D556" s="116" t="s">
        <v>30</v>
      </c>
      <c r="E556" s="116">
        <v>1.7777961700000001E-2</v>
      </c>
      <c r="F556" s="116">
        <v>0.16472813450000001</v>
      </c>
      <c r="G556" s="116">
        <v>0.2409052357</v>
      </c>
      <c r="H556" s="116">
        <v>0.23268181669999999</v>
      </c>
      <c r="I556" s="116">
        <v>0.27586669549999998</v>
      </c>
      <c r="J556" s="116">
        <v>0.30893802460000003</v>
      </c>
      <c r="K556" s="116">
        <v>0.3776195081</v>
      </c>
      <c r="L556" s="117">
        <v>161758165138</v>
      </c>
      <c r="M556" s="117">
        <v>586363514614</v>
      </c>
      <c r="N556" s="116">
        <v>0.26172449869999997</v>
      </c>
      <c r="O556" s="116">
        <v>0.23520349509999999</v>
      </c>
      <c r="P556" s="116">
        <v>56</v>
      </c>
    </row>
    <row r="557" spans="1:16" x14ac:dyDescent="0.25">
      <c r="A557" s="5" t="str">
        <f t="shared" si="19"/>
        <v>Net fee and commission income to total operating income201203</v>
      </c>
      <c r="B557" s="116">
        <v>201203</v>
      </c>
      <c r="C557" s="116">
        <v>27</v>
      </c>
      <c r="D557" s="116" t="s">
        <v>30</v>
      </c>
      <c r="E557" s="116">
        <v>5.9633023200000003E-2</v>
      </c>
      <c r="F557" s="116">
        <v>0.17923527440000001</v>
      </c>
      <c r="G557" s="116">
        <v>0.2282183002</v>
      </c>
      <c r="H557" s="116">
        <v>0.2284265331</v>
      </c>
      <c r="I557" s="116">
        <v>0.27324330470000002</v>
      </c>
      <c r="J557" s="116">
        <v>0.28210033569999998</v>
      </c>
      <c r="K557" s="116">
        <v>0.38999597609999997</v>
      </c>
      <c r="L557" s="117">
        <v>39117078353</v>
      </c>
      <c r="M557" s="117">
        <v>143158414799</v>
      </c>
      <c r="N557" s="116">
        <v>0.27926355460000002</v>
      </c>
      <c r="O557" s="116">
        <v>0.21286913909999999</v>
      </c>
      <c r="P557" s="116">
        <v>56</v>
      </c>
    </row>
    <row r="558" spans="1:16" x14ac:dyDescent="0.25">
      <c r="A558" s="5" t="str">
        <f t="shared" si="19"/>
        <v>Net fee and commission income to total operating income201206</v>
      </c>
      <c r="B558" s="116">
        <v>201206</v>
      </c>
      <c r="C558" s="116">
        <v>27</v>
      </c>
      <c r="D558" s="116" t="s">
        <v>30</v>
      </c>
      <c r="E558" s="116">
        <v>7.9425885099999996E-2</v>
      </c>
      <c r="F558" s="116">
        <v>0.17918085910000001</v>
      </c>
      <c r="G558" s="116">
        <v>0.24391533260000001</v>
      </c>
      <c r="H558" s="116">
        <v>0.2304523326</v>
      </c>
      <c r="I558" s="116">
        <v>0.27098062760000002</v>
      </c>
      <c r="J558" s="116">
        <v>0.29083794829999998</v>
      </c>
      <c r="K558" s="116">
        <v>0.3550422452</v>
      </c>
      <c r="L558" s="117">
        <v>75046325353</v>
      </c>
      <c r="M558" s="117">
        <v>276943507016</v>
      </c>
      <c r="N558" s="116">
        <v>0.27696907949999999</v>
      </c>
      <c r="O558" s="116">
        <v>0.2114503123</v>
      </c>
      <c r="P558" s="116">
        <v>56</v>
      </c>
    </row>
    <row r="559" spans="1:16" x14ac:dyDescent="0.25">
      <c r="A559" s="5" t="str">
        <f t="shared" si="19"/>
        <v>Net fee and commission income to total operating income201209</v>
      </c>
      <c r="B559" s="116">
        <v>201209</v>
      </c>
      <c r="C559" s="116">
        <v>27</v>
      </c>
      <c r="D559" s="116" t="s">
        <v>30</v>
      </c>
      <c r="E559" s="116">
        <v>4.5169860700000002E-2</v>
      </c>
      <c r="F559" s="116">
        <v>0.17625090539999999</v>
      </c>
      <c r="G559" s="116">
        <v>0.239344521</v>
      </c>
      <c r="H559" s="116">
        <v>0.2369702404</v>
      </c>
      <c r="I559" s="116">
        <v>0.27672614350000002</v>
      </c>
      <c r="J559" s="116">
        <v>0.29913864480000002</v>
      </c>
      <c r="K559" s="116">
        <v>0.38356991080000002</v>
      </c>
      <c r="L559" s="117">
        <v>110585731045</v>
      </c>
      <c r="M559" s="117">
        <v>399621552355</v>
      </c>
      <c r="N559" s="116">
        <v>0.28927063139999998</v>
      </c>
      <c r="O559" s="116">
        <v>0.2137435731</v>
      </c>
      <c r="P559" s="116">
        <v>56</v>
      </c>
    </row>
    <row r="560" spans="1:16" x14ac:dyDescent="0.25">
      <c r="A560" s="5" t="str">
        <f t="shared" si="19"/>
        <v>Net fee and commission income to total operating income201212</v>
      </c>
      <c r="B560" s="116">
        <v>201212</v>
      </c>
      <c r="C560" s="116">
        <v>27</v>
      </c>
      <c r="D560" s="116" t="s">
        <v>30</v>
      </c>
      <c r="E560" s="116">
        <v>5.27317546E-2</v>
      </c>
      <c r="F560" s="116">
        <v>0.1785854073</v>
      </c>
      <c r="G560" s="116">
        <v>0.2529211267</v>
      </c>
      <c r="H560" s="116">
        <v>0.24432182099999999</v>
      </c>
      <c r="I560" s="116">
        <v>0.27875970119999999</v>
      </c>
      <c r="J560" s="116">
        <v>0.30591154279999999</v>
      </c>
      <c r="K560" s="116">
        <v>0.39818986109999999</v>
      </c>
      <c r="L560" s="117">
        <v>152676850406</v>
      </c>
      <c r="M560" s="117">
        <v>547700581373</v>
      </c>
      <c r="N560" s="116">
        <v>0.27943341529999999</v>
      </c>
      <c r="O560" s="116">
        <v>0.22250884060000001</v>
      </c>
      <c r="P560" s="116">
        <v>56</v>
      </c>
    </row>
    <row r="561" spans="1:16" x14ac:dyDescent="0.25">
      <c r="A561" s="5" t="str">
        <f t="shared" si="19"/>
        <v>Net fee and commission income to total operating income201303</v>
      </c>
      <c r="B561" s="116">
        <v>201303</v>
      </c>
      <c r="C561" s="116">
        <v>27</v>
      </c>
      <c r="D561" s="116" t="s">
        <v>30</v>
      </c>
      <c r="E561" s="116">
        <v>1.43073074E-2</v>
      </c>
      <c r="F561" s="116">
        <v>0.15970809450000001</v>
      </c>
      <c r="G561" s="116">
        <v>0.23747565549999999</v>
      </c>
      <c r="H561" s="116">
        <v>0.23275225599999999</v>
      </c>
      <c r="I561" s="116">
        <v>0.25830209469999998</v>
      </c>
      <c r="J561" s="116">
        <v>0.31225935500000002</v>
      </c>
      <c r="K561" s="116">
        <v>0.39860743160000001</v>
      </c>
      <c r="L561" s="117">
        <v>38473357749</v>
      </c>
      <c r="M561" s="117">
        <v>148947138021</v>
      </c>
      <c r="N561" s="116">
        <v>0.25499889730000003</v>
      </c>
      <c r="O561" s="116">
        <v>0.2218875139</v>
      </c>
      <c r="P561" s="116">
        <v>55</v>
      </c>
    </row>
    <row r="562" spans="1:16" x14ac:dyDescent="0.25">
      <c r="A562" s="5" t="str">
        <f t="shared" si="19"/>
        <v>Net fee and commission income to total operating income201306</v>
      </c>
      <c r="B562" s="116">
        <v>201306</v>
      </c>
      <c r="C562" s="116">
        <v>27</v>
      </c>
      <c r="D562" s="116" t="s">
        <v>30</v>
      </c>
      <c r="E562" s="116">
        <v>4.0893613099999997E-2</v>
      </c>
      <c r="F562" s="116">
        <v>0.15342052240000001</v>
      </c>
      <c r="G562" s="116">
        <v>0.2362897954</v>
      </c>
      <c r="H562" s="116">
        <v>0.23802705239999999</v>
      </c>
      <c r="I562" s="116">
        <v>0.2670676998</v>
      </c>
      <c r="J562" s="116">
        <v>0.31380823250000001</v>
      </c>
      <c r="K562" s="116">
        <v>0.40588410539999997</v>
      </c>
      <c r="L562" s="117">
        <v>76961717960</v>
      </c>
      <c r="M562" s="117">
        <v>288173066278</v>
      </c>
      <c r="N562" s="116">
        <v>0.25991881639999997</v>
      </c>
      <c r="O562" s="116">
        <v>0.21962537839999999</v>
      </c>
      <c r="P562" s="116">
        <v>55</v>
      </c>
    </row>
    <row r="563" spans="1:16" x14ac:dyDescent="0.25">
      <c r="A563" s="5" t="str">
        <f t="shared" si="19"/>
        <v>Net fee and commission income to total operating income201309</v>
      </c>
      <c r="B563" s="116">
        <v>201309</v>
      </c>
      <c r="C563" s="116">
        <v>27</v>
      </c>
      <c r="D563" s="116" t="s">
        <v>30</v>
      </c>
      <c r="E563" s="116">
        <v>4.9104354500000003E-2</v>
      </c>
      <c r="F563" s="116">
        <v>0.1533208036</v>
      </c>
      <c r="G563" s="116">
        <v>0.23473427459999999</v>
      </c>
      <c r="H563" s="116">
        <v>0.2408865067</v>
      </c>
      <c r="I563" s="116">
        <v>0.27663463300000002</v>
      </c>
      <c r="J563" s="116">
        <v>0.32618796919999998</v>
      </c>
      <c r="K563" s="116">
        <v>0.3984693212</v>
      </c>
      <c r="L563" s="117">
        <v>115164025518</v>
      </c>
      <c r="M563" s="117">
        <v>416303715431</v>
      </c>
      <c r="N563" s="116">
        <v>0.2660899162</v>
      </c>
      <c r="O563" s="116">
        <v>0.21993978729999999</v>
      </c>
      <c r="P563" s="116">
        <v>55</v>
      </c>
    </row>
    <row r="564" spans="1:16" x14ac:dyDescent="0.25">
      <c r="A564" s="5" t="str">
        <f t="shared" si="19"/>
        <v>Net fee and commission income to total operating income201312</v>
      </c>
      <c r="B564" s="116">
        <v>201312</v>
      </c>
      <c r="C564" s="116">
        <v>27</v>
      </c>
      <c r="D564" s="116" t="s">
        <v>30</v>
      </c>
      <c r="E564" s="116">
        <v>4.8217590599999999E-2</v>
      </c>
      <c r="F564" s="116">
        <v>0.15602420040000001</v>
      </c>
      <c r="G564" s="116">
        <v>0.24786863109999999</v>
      </c>
      <c r="H564" s="116">
        <v>0.27017134500000001</v>
      </c>
      <c r="I564" s="116">
        <v>0.28399816890000001</v>
      </c>
      <c r="J564" s="116">
        <v>0.31316988680000002</v>
      </c>
      <c r="K564" s="116">
        <v>0.41880913400000003</v>
      </c>
      <c r="L564" s="117">
        <v>153269740718</v>
      </c>
      <c r="M564" s="117">
        <v>539685665267</v>
      </c>
      <c r="N564" s="116">
        <v>0.26933450050000002</v>
      </c>
      <c r="O564" s="116">
        <v>0.22429907809999999</v>
      </c>
      <c r="P564" s="116">
        <v>55</v>
      </c>
    </row>
    <row r="565" spans="1:16" x14ac:dyDescent="0.25">
      <c r="A565" s="5" t="str">
        <f t="shared" si="19"/>
        <v>Net fee and commission income to total operating income201403</v>
      </c>
      <c r="B565" s="116">
        <v>201403</v>
      </c>
      <c r="C565" s="116">
        <v>27</v>
      </c>
      <c r="D565" s="116" t="s">
        <v>30</v>
      </c>
      <c r="E565" s="116">
        <v>0.1082738509</v>
      </c>
      <c r="F565" s="116">
        <v>0.15082919359999999</v>
      </c>
      <c r="G565" s="116">
        <v>0.24212733189999999</v>
      </c>
      <c r="H565" s="116">
        <v>0.23988323980000001</v>
      </c>
      <c r="I565" s="116">
        <v>0.27565726210000002</v>
      </c>
      <c r="J565" s="116">
        <v>0.32716213750000001</v>
      </c>
      <c r="K565" s="116">
        <v>0.3997553566</v>
      </c>
      <c r="L565" s="117">
        <v>38180479940</v>
      </c>
      <c r="M565" s="117">
        <v>138507070886</v>
      </c>
      <c r="N565" s="116">
        <v>0.25133813329999999</v>
      </c>
      <c r="O565" s="116">
        <v>0.23118137220000001</v>
      </c>
      <c r="P565" s="116">
        <v>55</v>
      </c>
    </row>
    <row r="566" spans="1:16" x14ac:dyDescent="0.25">
      <c r="A566" s="5" t="str">
        <f t="shared" si="19"/>
        <v>Net fee and commission income to total operating income201406</v>
      </c>
      <c r="B566" s="116">
        <v>201406</v>
      </c>
      <c r="C566" s="116">
        <v>27</v>
      </c>
      <c r="D566" s="116" t="s">
        <v>30</v>
      </c>
      <c r="E566" s="116">
        <v>9.8427908699999997E-2</v>
      </c>
      <c r="F566" s="116">
        <v>0.15583391860000001</v>
      </c>
      <c r="G566" s="116">
        <v>0.24371609590000001</v>
      </c>
      <c r="H566" s="116">
        <v>0.23930309650000001</v>
      </c>
      <c r="I566" s="116">
        <v>0.28489459480000001</v>
      </c>
      <c r="J566" s="116">
        <v>0.30789172599999998</v>
      </c>
      <c r="K566" s="116">
        <v>0.38927766149999998</v>
      </c>
      <c r="L566" s="117">
        <v>76802190325</v>
      </c>
      <c r="M566" s="117">
        <v>269581072147</v>
      </c>
      <c r="N566" s="116">
        <v>0.27198003380000002</v>
      </c>
      <c r="O566" s="116">
        <v>0.23529556909999999</v>
      </c>
      <c r="P566" s="116">
        <v>55</v>
      </c>
    </row>
    <row r="567" spans="1:16" x14ac:dyDescent="0.25">
      <c r="A567" s="5" t="str">
        <f t="shared" si="19"/>
        <v>Net fee and commission income to total operating income201409</v>
      </c>
      <c r="B567" s="116">
        <v>201409</v>
      </c>
      <c r="C567" s="116">
        <v>27</v>
      </c>
      <c r="D567" s="116" t="s">
        <v>30</v>
      </c>
      <c r="E567" s="116">
        <v>8.7074398100000006E-2</v>
      </c>
      <c r="F567" s="116">
        <v>0.1597066674</v>
      </c>
      <c r="G567" s="116">
        <v>0.24721705839999999</v>
      </c>
      <c r="H567" s="116">
        <v>0.24131601229999999</v>
      </c>
      <c r="I567" s="116">
        <v>0.27649609069999997</v>
      </c>
      <c r="J567" s="116">
        <v>0.3136843789</v>
      </c>
      <c r="K567" s="116">
        <v>0.39817877829999998</v>
      </c>
      <c r="L567" s="117">
        <v>117397048736</v>
      </c>
      <c r="M567" s="117">
        <v>424588457806</v>
      </c>
      <c r="N567" s="116">
        <v>0.27175809579999999</v>
      </c>
      <c r="O567" s="116">
        <v>0.2334994165</v>
      </c>
      <c r="P567" s="116">
        <v>55</v>
      </c>
    </row>
    <row r="568" spans="1:16" x14ac:dyDescent="0.25">
      <c r="A568" s="5" t="str">
        <f t="shared" si="19"/>
        <v>Net fee and commission income to total operating income201412</v>
      </c>
      <c r="B568" s="116">
        <v>201412</v>
      </c>
      <c r="C568" s="116">
        <v>27</v>
      </c>
      <c r="D568" s="116" t="s">
        <v>30</v>
      </c>
      <c r="E568" s="116">
        <v>8.6013332900000003E-2</v>
      </c>
      <c r="F568" s="116">
        <v>0.156513075</v>
      </c>
      <c r="G568" s="116">
        <v>0.24567083919999999</v>
      </c>
      <c r="H568" s="116">
        <v>0.24141041420000001</v>
      </c>
      <c r="I568" s="116">
        <v>0.28005290999999999</v>
      </c>
      <c r="J568" s="116">
        <v>0.30663875130000001</v>
      </c>
      <c r="K568" s="116">
        <v>0.40518486040000001</v>
      </c>
      <c r="L568" s="117">
        <v>156873543025</v>
      </c>
      <c r="M568" s="117">
        <v>560156804023</v>
      </c>
      <c r="N568" s="116">
        <v>0.27468788900000002</v>
      </c>
      <c r="O568" s="116">
        <v>0.22908096150000001</v>
      </c>
      <c r="P568" s="116">
        <v>55</v>
      </c>
    </row>
    <row r="569" spans="1:16" x14ac:dyDescent="0.25">
      <c r="A569" s="5" t="str">
        <f t="shared" si="19"/>
        <v>Dividend income to total operating income200912</v>
      </c>
      <c r="B569" s="116">
        <v>200912</v>
      </c>
      <c r="C569" s="116">
        <v>28</v>
      </c>
      <c r="D569" s="116" t="s">
        <v>114</v>
      </c>
      <c r="E569" s="116">
        <v>1.650574E-4</v>
      </c>
      <c r="F569" s="116">
        <v>2.7016957999999999E-3</v>
      </c>
      <c r="G569" s="116">
        <v>7.8441654999999999E-3</v>
      </c>
      <c r="H569" s="116">
        <v>1.5502704900000001E-2</v>
      </c>
      <c r="I569" s="116">
        <v>1.19590385E-2</v>
      </c>
      <c r="J569" s="116">
        <v>2.0630774599999999E-2</v>
      </c>
      <c r="K569" s="116">
        <v>5.6842639200000003E-2</v>
      </c>
      <c r="L569" s="117">
        <v>6657401522.8000002</v>
      </c>
      <c r="M569" s="117">
        <v>556683676110</v>
      </c>
      <c r="N569" s="116">
        <v>6.5957597000000003E-3</v>
      </c>
      <c r="O569" s="116">
        <v>7.9471170000000001E-3</v>
      </c>
      <c r="P569" s="116">
        <v>49</v>
      </c>
    </row>
    <row r="570" spans="1:16" x14ac:dyDescent="0.25">
      <c r="A570" s="5" t="str">
        <f t="shared" si="19"/>
        <v>Dividend income to total operating income201003</v>
      </c>
      <c r="B570" s="116">
        <v>201003</v>
      </c>
      <c r="C570" s="116">
        <v>28</v>
      </c>
      <c r="D570" s="116" t="s">
        <v>114</v>
      </c>
      <c r="E570" s="116">
        <v>0</v>
      </c>
      <c r="F570" s="116">
        <v>7.7666279999999996E-4</v>
      </c>
      <c r="G570" s="116">
        <v>4.9121763000000004E-3</v>
      </c>
      <c r="H570" s="116">
        <v>1.69184356E-2</v>
      </c>
      <c r="I570" s="116">
        <v>1.6148240299999998E-2</v>
      </c>
      <c r="J570" s="116">
        <v>1.53167085E-2</v>
      </c>
      <c r="K570" s="116">
        <v>7.1090238099999994E-2</v>
      </c>
      <c r="L570" s="117">
        <v>2381255405.5999999</v>
      </c>
      <c r="M570" s="117">
        <v>147462222291</v>
      </c>
      <c r="N570" s="116">
        <v>5.7731079999999999E-3</v>
      </c>
      <c r="O570" s="116">
        <v>4.9121763000000004E-3</v>
      </c>
      <c r="P570" s="116">
        <v>49</v>
      </c>
    </row>
    <row r="571" spans="1:16" x14ac:dyDescent="0.25">
      <c r="A571" s="5" t="str">
        <f t="shared" si="19"/>
        <v>Dividend income to total operating income201006</v>
      </c>
      <c r="B571" s="116">
        <v>201006</v>
      </c>
      <c r="C571" s="116">
        <v>28</v>
      </c>
      <c r="D571" s="116" t="s">
        <v>114</v>
      </c>
      <c r="E571" s="116">
        <v>2.6072360000000002E-4</v>
      </c>
      <c r="F571" s="116">
        <v>2.8637519999999998E-3</v>
      </c>
      <c r="G571" s="116">
        <v>8.1394702000000003E-3</v>
      </c>
      <c r="H571" s="116">
        <v>2.35083312E-2</v>
      </c>
      <c r="I571" s="116">
        <v>1.9435875200000001E-2</v>
      </c>
      <c r="J571" s="116">
        <v>2.56846175E-2</v>
      </c>
      <c r="K571" s="116">
        <v>9.9101275899999994E-2</v>
      </c>
      <c r="L571" s="117">
        <v>5633644430.5</v>
      </c>
      <c r="M571" s="117">
        <v>289858026551</v>
      </c>
      <c r="N571" s="116">
        <v>6.9061336999999999E-3</v>
      </c>
      <c r="O571" s="116">
        <v>1.0487778200000001E-2</v>
      </c>
      <c r="P571" s="116">
        <v>49</v>
      </c>
    </row>
    <row r="572" spans="1:16" x14ac:dyDescent="0.25">
      <c r="A572" s="5" t="str">
        <f t="shared" si="19"/>
        <v>Dividend income to total operating income201009</v>
      </c>
      <c r="B572" s="116">
        <v>201009</v>
      </c>
      <c r="C572" s="116">
        <v>28</v>
      </c>
      <c r="D572" s="116" t="s">
        <v>114</v>
      </c>
      <c r="E572" s="116">
        <v>2.871088E-4</v>
      </c>
      <c r="F572" s="116">
        <v>2.7280808000000002E-3</v>
      </c>
      <c r="G572" s="116">
        <v>7.3672976000000003E-3</v>
      </c>
      <c r="H572" s="116">
        <v>1.8393301300000001E-2</v>
      </c>
      <c r="I572" s="116">
        <v>1.6174935200000001E-2</v>
      </c>
      <c r="J572" s="116">
        <v>2.18976351E-2</v>
      </c>
      <c r="K572" s="116">
        <v>6.43789372E-2</v>
      </c>
      <c r="L572" s="117">
        <v>6991698005.3000002</v>
      </c>
      <c r="M572" s="117">
        <v>432255086079</v>
      </c>
      <c r="N572" s="116">
        <v>6.0444536000000002E-3</v>
      </c>
      <c r="O572" s="116">
        <v>7.8079849999999999E-3</v>
      </c>
      <c r="P572" s="116">
        <v>50</v>
      </c>
    </row>
    <row r="573" spans="1:16" x14ac:dyDescent="0.25">
      <c r="A573" s="5" t="str">
        <f t="shared" si="19"/>
        <v>Dividend income to total operating income201012</v>
      </c>
      <c r="B573" s="116">
        <v>201012</v>
      </c>
      <c r="C573" s="116">
        <v>28</v>
      </c>
      <c r="D573" s="116" t="s">
        <v>114</v>
      </c>
      <c r="E573" s="116">
        <v>5.1173090000000004E-4</v>
      </c>
      <c r="F573" s="116">
        <v>2.4354327000000002E-3</v>
      </c>
      <c r="G573" s="116">
        <v>6.7245953000000004E-3</v>
      </c>
      <c r="H573" s="116">
        <v>1.8218910800000002E-2</v>
      </c>
      <c r="I573" s="116">
        <v>1.52217641E-2</v>
      </c>
      <c r="J573" s="116">
        <v>2.56846175E-2</v>
      </c>
      <c r="K573" s="116">
        <v>8.0433027000000004E-2</v>
      </c>
      <c r="L573" s="117">
        <v>8828688429.7999992</v>
      </c>
      <c r="M573" s="117">
        <v>580004286599</v>
      </c>
      <c r="N573" s="116">
        <v>5.6100100000000003E-3</v>
      </c>
      <c r="O573" s="116">
        <v>7.7715168000000003E-3</v>
      </c>
      <c r="P573" s="116">
        <v>50</v>
      </c>
    </row>
    <row r="574" spans="1:16" x14ac:dyDescent="0.25">
      <c r="A574" s="5" t="str">
        <f t="shared" si="19"/>
        <v>Dividend income to total operating income201103</v>
      </c>
      <c r="B574" s="116">
        <v>201103</v>
      </c>
      <c r="C574" s="116">
        <v>28</v>
      </c>
      <c r="D574" s="116" t="s">
        <v>114</v>
      </c>
      <c r="E574" s="116">
        <v>1.8270600000000001E-5</v>
      </c>
      <c r="F574" s="116">
        <v>4.3354640000000001E-4</v>
      </c>
      <c r="G574" s="116">
        <v>3.4344535999999998E-3</v>
      </c>
      <c r="H574" s="116">
        <v>8.2753175000000005E-3</v>
      </c>
      <c r="I574" s="116">
        <v>8.0804970000000007E-3</v>
      </c>
      <c r="J574" s="116">
        <v>1.1597465E-2</v>
      </c>
      <c r="K574" s="116">
        <v>3.9389726399999998E-2</v>
      </c>
      <c r="L574" s="117">
        <v>1179719247.4000001</v>
      </c>
      <c r="M574" s="117">
        <v>145995877678</v>
      </c>
      <c r="N574" s="116">
        <v>3.2145213999999998E-3</v>
      </c>
      <c r="O574" s="116">
        <v>4.0134163000000002E-3</v>
      </c>
      <c r="P574" s="116">
        <v>51</v>
      </c>
    </row>
    <row r="575" spans="1:16" x14ac:dyDescent="0.25">
      <c r="A575" s="5" t="str">
        <f t="shared" si="19"/>
        <v>Dividend income to total operating income201106</v>
      </c>
      <c r="B575" s="116">
        <v>201106</v>
      </c>
      <c r="C575" s="116">
        <v>28</v>
      </c>
      <c r="D575" s="116" t="s">
        <v>114</v>
      </c>
      <c r="E575" s="116">
        <v>0</v>
      </c>
      <c r="F575" s="116">
        <v>1.8214936E-3</v>
      </c>
      <c r="G575" s="116">
        <v>9.6156816000000003E-3</v>
      </c>
      <c r="H575" s="116">
        <v>2.2608858700000001E-2</v>
      </c>
      <c r="I575" s="116">
        <v>1.9931566099999999E-2</v>
      </c>
      <c r="J575" s="116">
        <v>2.8628269200000001E-2</v>
      </c>
      <c r="K575" s="116">
        <v>0.1116097276</v>
      </c>
      <c r="L575" s="117">
        <v>6038509013.6999998</v>
      </c>
      <c r="M575" s="117">
        <v>302962095234</v>
      </c>
      <c r="N575" s="116">
        <v>4.713826E-3</v>
      </c>
      <c r="O575" s="116">
        <v>1.2727212E-2</v>
      </c>
      <c r="P575" s="116">
        <v>55</v>
      </c>
    </row>
    <row r="576" spans="1:16" x14ac:dyDescent="0.25">
      <c r="A576" s="5" t="str">
        <f t="shared" si="19"/>
        <v>Dividend income to total operating income201109</v>
      </c>
      <c r="B576" s="116">
        <v>201109</v>
      </c>
      <c r="C576" s="116">
        <v>28</v>
      </c>
      <c r="D576" s="116" t="s">
        <v>114</v>
      </c>
      <c r="E576" s="116">
        <v>3.4166680000000002E-4</v>
      </c>
      <c r="F576" s="116">
        <v>2.7257051000000002E-3</v>
      </c>
      <c r="G576" s="116">
        <v>9.0049143999999994E-3</v>
      </c>
      <c r="H576" s="116">
        <v>4.1402569200000003E-2</v>
      </c>
      <c r="I576" s="116">
        <v>1.8865474E-2</v>
      </c>
      <c r="J576" s="116">
        <v>2.7674995300000001E-2</v>
      </c>
      <c r="K576" s="116">
        <v>0.1118370645</v>
      </c>
      <c r="L576" s="117">
        <v>8269749406.6000004</v>
      </c>
      <c r="M576" s="117">
        <v>438353650843</v>
      </c>
      <c r="N576" s="116">
        <v>6.7100681000000001E-3</v>
      </c>
      <c r="O576" s="116">
        <v>1.0317437400000001E-2</v>
      </c>
      <c r="P576" s="116">
        <v>55</v>
      </c>
    </row>
    <row r="577" spans="1:16" x14ac:dyDescent="0.25">
      <c r="A577" s="5" t="str">
        <f t="shared" si="19"/>
        <v>Dividend income to total operating income201112</v>
      </c>
      <c r="B577" s="116">
        <v>201112</v>
      </c>
      <c r="C577" s="116">
        <v>28</v>
      </c>
      <c r="D577" s="116" t="s">
        <v>114</v>
      </c>
      <c r="E577" s="116">
        <v>2.5390809999999999E-4</v>
      </c>
      <c r="F577" s="116">
        <v>2.5128309000000001E-3</v>
      </c>
      <c r="G577" s="116">
        <v>8.4584333999999997E-3</v>
      </c>
      <c r="H577" s="116">
        <v>1.9140483100000001E-2</v>
      </c>
      <c r="I577" s="116">
        <v>1.6760880799999999E-2</v>
      </c>
      <c r="J577" s="116">
        <v>2.7318021800000002E-2</v>
      </c>
      <c r="K577" s="116">
        <v>8.2012770799999996E-2</v>
      </c>
      <c r="L577" s="117">
        <v>9827968945.7999992</v>
      </c>
      <c r="M577" s="117">
        <v>586363514614</v>
      </c>
      <c r="N577" s="116">
        <v>7.0661745999999999E-3</v>
      </c>
      <c r="O577" s="116">
        <v>9.2424012E-3</v>
      </c>
      <c r="P577" s="116">
        <v>55</v>
      </c>
    </row>
    <row r="578" spans="1:16" x14ac:dyDescent="0.25">
      <c r="A578" s="5" t="str">
        <f t="shared" ref="A578:A641" si="20">CONCATENATE(D578,B578)</f>
        <v>Dividend income to total operating income201203</v>
      </c>
      <c r="B578" s="116">
        <v>201203</v>
      </c>
      <c r="C578" s="116">
        <v>28</v>
      </c>
      <c r="D578" s="116" t="s">
        <v>114</v>
      </c>
      <c r="E578" s="116">
        <v>0</v>
      </c>
      <c r="F578" s="116">
        <v>4.2111489999999998E-4</v>
      </c>
      <c r="G578" s="116">
        <v>3.2783615999999998E-3</v>
      </c>
      <c r="H578" s="116">
        <v>7.3155620000000003E-3</v>
      </c>
      <c r="I578" s="116">
        <v>7.8028122000000002E-3</v>
      </c>
      <c r="J578" s="116">
        <v>1.04889197E-2</v>
      </c>
      <c r="K578" s="116">
        <v>2.6881279399999999E-2</v>
      </c>
      <c r="L578" s="117">
        <v>1117038220</v>
      </c>
      <c r="M578" s="117">
        <v>143158414799</v>
      </c>
      <c r="N578" s="116">
        <v>5.2438195E-3</v>
      </c>
      <c r="O578" s="116">
        <v>3.1552203999999999E-3</v>
      </c>
      <c r="P578" s="116">
        <v>55</v>
      </c>
    </row>
    <row r="579" spans="1:16" x14ac:dyDescent="0.25">
      <c r="A579" s="5" t="str">
        <f t="shared" si="20"/>
        <v>Dividend income to total operating income201206</v>
      </c>
      <c r="B579" s="116">
        <v>201206</v>
      </c>
      <c r="C579" s="116">
        <v>28</v>
      </c>
      <c r="D579" s="116" t="s">
        <v>114</v>
      </c>
      <c r="E579" s="116">
        <v>5.6716329999999997E-4</v>
      </c>
      <c r="F579" s="116">
        <v>4.1618686000000002E-3</v>
      </c>
      <c r="G579" s="116">
        <v>1.15812612E-2</v>
      </c>
      <c r="H579" s="116">
        <v>2.3725514199999999E-2</v>
      </c>
      <c r="I579" s="116">
        <v>2.1065334099999999E-2</v>
      </c>
      <c r="J579" s="116">
        <v>2.4021180400000001E-2</v>
      </c>
      <c r="K579" s="116">
        <v>8.1058274599999994E-2</v>
      </c>
      <c r="L579" s="117">
        <v>5833907508.8000002</v>
      </c>
      <c r="M579" s="117">
        <v>276943507016</v>
      </c>
      <c r="N579" s="116">
        <v>8.0600541999999997E-3</v>
      </c>
      <c r="O579" s="116">
        <v>1.2947632800000001E-2</v>
      </c>
      <c r="P579" s="116">
        <v>55</v>
      </c>
    </row>
    <row r="580" spans="1:16" x14ac:dyDescent="0.25">
      <c r="A580" s="5" t="str">
        <f t="shared" si="20"/>
        <v>Dividend income to total operating income201209</v>
      </c>
      <c r="B580" s="116">
        <v>201209</v>
      </c>
      <c r="C580" s="116">
        <v>28</v>
      </c>
      <c r="D580" s="116" t="s">
        <v>114</v>
      </c>
      <c r="E580" s="116">
        <v>5.3046609999999998E-4</v>
      </c>
      <c r="F580" s="116">
        <v>4.7073291000000001E-3</v>
      </c>
      <c r="G580" s="116">
        <v>8.7756280000000006E-3</v>
      </c>
      <c r="H580" s="116">
        <v>1.5966919400000001E-2</v>
      </c>
      <c r="I580" s="116">
        <v>1.765854E-2</v>
      </c>
      <c r="J580" s="116">
        <v>2.1740074000000002E-2</v>
      </c>
      <c r="K580" s="116">
        <v>5.8174060499999999E-2</v>
      </c>
      <c r="L580" s="117">
        <v>7056733177.5</v>
      </c>
      <c r="M580" s="117">
        <v>399621552355</v>
      </c>
      <c r="N580" s="116">
        <v>7.3243103000000002E-3</v>
      </c>
      <c r="O580" s="116">
        <v>9.5875640999999994E-3</v>
      </c>
      <c r="P580" s="116">
        <v>55</v>
      </c>
    </row>
    <row r="581" spans="1:16" x14ac:dyDescent="0.25">
      <c r="A581" s="5" t="str">
        <f t="shared" si="20"/>
        <v>Dividend income to total operating income201212</v>
      </c>
      <c r="B581" s="116">
        <v>201212</v>
      </c>
      <c r="C581" s="116">
        <v>28</v>
      </c>
      <c r="D581" s="116" t="s">
        <v>114</v>
      </c>
      <c r="E581" s="116">
        <v>3.410992E-4</v>
      </c>
      <c r="F581" s="116">
        <v>3.3248410999999999E-3</v>
      </c>
      <c r="G581" s="116">
        <v>8.2474565E-3</v>
      </c>
      <c r="H581" s="116">
        <v>1.40889255E-2</v>
      </c>
      <c r="I581" s="116">
        <v>1.44312394E-2</v>
      </c>
      <c r="J581" s="116">
        <v>2.1693132800000001E-2</v>
      </c>
      <c r="K581" s="116">
        <v>4.8191347900000001E-2</v>
      </c>
      <c r="L581" s="117">
        <v>7903998224.1999998</v>
      </c>
      <c r="M581" s="117">
        <v>547700581373</v>
      </c>
      <c r="N581" s="116">
        <v>6.4205683000000003E-3</v>
      </c>
      <c r="O581" s="116">
        <v>8.4731821000000006E-3</v>
      </c>
      <c r="P581" s="116">
        <v>55</v>
      </c>
    </row>
    <row r="582" spans="1:16" x14ac:dyDescent="0.25">
      <c r="A582" s="5" t="str">
        <f t="shared" si="20"/>
        <v>Dividend income to total operating income201303</v>
      </c>
      <c r="B582" s="116">
        <v>201303</v>
      </c>
      <c r="C582" s="116">
        <v>28</v>
      </c>
      <c r="D582" s="116" t="s">
        <v>114</v>
      </c>
      <c r="E582" s="116">
        <v>0</v>
      </c>
      <c r="F582" s="116">
        <v>3.2888319999999999E-4</v>
      </c>
      <c r="G582" s="116">
        <v>2.2092792999999999E-3</v>
      </c>
      <c r="H582" s="116">
        <v>1.1181028000000001E-2</v>
      </c>
      <c r="I582" s="116">
        <v>1.18588505E-2</v>
      </c>
      <c r="J582" s="116">
        <v>1.022494E-2</v>
      </c>
      <c r="K582" s="116">
        <v>7.6925756100000006E-2</v>
      </c>
      <c r="L582" s="117">
        <v>1766341837.5999999</v>
      </c>
      <c r="M582" s="117">
        <v>148947138021</v>
      </c>
      <c r="N582" s="116">
        <v>2.8973399E-3</v>
      </c>
      <c r="O582" s="116">
        <v>1.7785778E-3</v>
      </c>
      <c r="P582" s="116">
        <v>54</v>
      </c>
    </row>
    <row r="583" spans="1:16" x14ac:dyDescent="0.25">
      <c r="A583" s="5" t="str">
        <f t="shared" si="20"/>
        <v>Dividend income to total operating income201306</v>
      </c>
      <c r="B583" s="116">
        <v>201306</v>
      </c>
      <c r="C583" s="116">
        <v>28</v>
      </c>
      <c r="D583" s="116" t="s">
        <v>114</v>
      </c>
      <c r="E583" s="116">
        <v>2.217877E-4</v>
      </c>
      <c r="F583" s="116">
        <v>3.1185084E-3</v>
      </c>
      <c r="G583" s="116">
        <v>7.5192185E-3</v>
      </c>
      <c r="H583" s="116">
        <v>2.81943287E-2</v>
      </c>
      <c r="I583" s="116">
        <v>2.8315471500000002E-2</v>
      </c>
      <c r="J583" s="116">
        <v>2.1163346499999999E-2</v>
      </c>
      <c r="K583" s="116">
        <v>0.18922196259999999</v>
      </c>
      <c r="L583" s="117">
        <v>8159756251</v>
      </c>
      <c r="M583" s="117">
        <v>288173066278</v>
      </c>
      <c r="N583" s="116">
        <v>9.3964431000000005E-3</v>
      </c>
      <c r="O583" s="116">
        <v>7.5061631999999998E-3</v>
      </c>
      <c r="P583" s="116">
        <v>54</v>
      </c>
    </row>
    <row r="584" spans="1:16" x14ac:dyDescent="0.25">
      <c r="A584" s="5" t="str">
        <f t="shared" si="20"/>
        <v>Dividend income to total operating income201309</v>
      </c>
      <c r="B584" s="116">
        <v>201309</v>
      </c>
      <c r="C584" s="116">
        <v>28</v>
      </c>
      <c r="D584" s="116" t="s">
        <v>114</v>
      </c>
      <c r="E584" s="116">
        <v>1.717582E-4</v>
      </c>
      <c r="F584" s="116">
        <v>2.7142073999999999E-3</v>
      </c>
      <c r="G584" s="116">
        <v>7.1595065000000001E-3</v>
      </c>
      <c r="H584" s="116">
        <v>2.0611352600000001E-2</v>
      </c>
      <c r="I584" s="116">
        <v>2.16246969E-2</v>
      </c>
      <c r="J584" s="116">
        <v>1.62265537E-2</v>
      </c>
      <c r="K584" s="116">
        <v>0.13198120699999999</v>
      </c>
      <c r="L584" s="117">
        <v>9002441650.7000008</v>
      </c>
      <c r="M584" s="117">
        <v>416303715431</v>
      </c>
      <c r="N584" s="116">
        <v>7.5819455999999999E-3</v>
      </c>
      <c r="O584" s="116">
        <v>6.6385087999999998E-3</v>
      </c>
      <c r="P584" s="116">
        <v>54</v>
      </c>
    </row>
    <row r="585" spans="1:16" x14ac:dyDescent="0.25">
      <c r="A585" s="5" t="str">
        <f t="shared" si="20"/>
        <v>Dividend income to total operating income201312</v>
      </c>
      <c r="B585" s="116">
        <v>201312</v>
      </c>
      <c r="C585" s="116">
        <v>28</v>
      </c>
      <c r="D585" s="116" t="s">
        <v>114</v>
      </c>
      <c r="E585" s="116">
        <v>4.4345369999999998E-4</v>
      </c>
      <c r="F585" s="116">
        <v>2.7984716000000001E-3</v>
      </c>
      <c r="G585" s="116">
        <v>7.9285627000000008E-3</v>
      </c>
      <c r="H585" s="116">
        <v>2.11442594E-2</v>
      </c>
      <c r="I585" s="116">
        <v>2.1449866000000001E-2</v>
      </c>
      <c r="J585" s="116">
        <v>2.0727734300000002E-2</v>
      </c>
      <c r="K585" s="116">
        <v>9.8853359599999996E-2</v>
      </c>
      <c r="L585" s="117">
        <v>11576185221</v>
      </c>
      <c r="M585" s="117">
        <v>539685665267</v>
      </c>
      <c r="N585" s="116">
        <v>8.3532108999999997E-3</v>
      </c>
      <c r="O585" s="116">
        <v>7.7814816E-3</v>
      </c>
      <c r="P585" s="116">
        <v>54</v>
      </c>
    </row>
    <row r="586" spans="1:16" x14ac:dyDescent="0.25">
      <c r="A586" s="5" t="str">
        <f t="shared" si="20"/>
        <v>Dividend income to total operating income201403</v>
      </c>
      <c r="B586" s="116">
        <v>201403</v>
      </c>
      <c r="C586" s="116">
        <v>28</v>
      </c>
      <c r="D586" s="116" t="s">
        <v>114</v>
      </c>
      <c r="E586" s="116">
        <v>0</v>
      </c>
      <c r="F586" s="116">
        <v>4.6071209999999998E-4</v>
      </c>
      <c r="G586" s="116">
        <v>2.3236587E-3</v>
      </c>
      <c r="H586" s="116">
        <v>1.34865948E-2</v>
      </c>
      <c r="I586" s="116">
        <v>1.2276645399999999E-2</v>
      </c>
      <c r="J586" s="116">
        <v>1.55985902E-2</v>
      </c>
      <c r="K586" s="116">
        <v>5.72767759E-2</v>
      </c>
      <c r="L586" s="117">
        <v>1700402192.4000001</v>
      </c>
      <c r="M586" s="117">
        <v>138507070886</v>
      </c>
      <c r="N586" s="116">
        <v>2.5448901000000002E-3</v>
      </c>
      <c r="O586" s="116">
        <v>2.0826490999999998E-3</v>
      </c>
      <c r="P586" s="116">
        <v>54</v>
      </c>
    </row>
    <row r="587" spans="1:16" x14ac:dyDescent="0.25">
      <c r="A587" s="5" t="str">
        <f t="shared" si="20"/>
        <v>Dividend income to total operating income201406</v>
      </c>
      <c r="B587" s="116">
        <v>201406</v>
      </c>
      <c r="C587" s="116">
        <v>28</v>
      </c>
      <c r="D587" s="116" t="s">
        <v>114</v>
      </c>
      <c r="E587" s="116">
        <v>6.3459400000000004E-5</v>
      </c>
      <c r="F587" s="116">
        <v>5.0936929999999998E-3</v>
      </c>
      <c r="G587" s="116">
        <v>1.08759288E-2</v>
      </c>
      <c r="H587" s="116">
        <v>2.5450722499999998E-2</v>
      </c>
      <c r="I587" s="116">
        <v>2.1427958300000001E-2</v>
      </c>
      <c r="J587" s="116">
        <v>2.6620778300000002E-2</v>
      </c>
      <c r="K587" s="116">
        <v>0.14304943619999999</v>
      </c>
      <c r="L587" s="117">
        <v>5776571962.8000002</v>
      </c>
      <c r="M587" s="117">
        <v>269581072147</v>
      </c>
      <c r="N587" s="116">
        <v>9.7054415999999998E-3</v>
      </c>
      <c r="O587" s="116">
        <v>1.19062657E-2</v>
      </c>
      <c r="P587" s="116">
        <v>54</v>
      </c>
    </row>
    <row r="588" spans="1:16" x14ac:dyDescent="0.25">
      <c r="A588" s="5" t="str">
        <f t="shared" si="20"/>
        <v>Dividend income to total operating income201409</v>
      </c>
      <c r="B588" s="116">
        <v>201409</v>
      </c>
      <c r="C588" s="116">
        <v>28</v>
      </c>
      <c r="D588" s="116" t="s">
        <v>114</v>
      </c>
      <c r="E588" s="116">
        <v>5.908717E-4</v>
      </c>
      <c r="F588" s="116">
        <v>3.1728058000000002E-3</v>
      </c>
      <c r="G588" s="116">
        <v>1.0367154199999999E-2</v>
      </c>
      <c r="H588" s="116">
        <v>1.7123120200000001E-2</v>
      </c>
      <c r="I588" s="116">
        <v>1.8718039200000001E-2</v>
      </c>
      <c r="J588" s="116">
        <v>1.9668111200000001E-2</v>
      </c>
      <c r="K588" s="116">
        <v>6.6573121400000004E-2</v>
      </c>
      <c r="L588" s="117">
        <v>7947463386.8000002</v>
      </c>
      <c r="M588" s="117">
        <v>424588457806</v>
      </c>
      <c r="N588" s="116">
        <v>1.02869512E-2</v>
      </c>
      <c r="O588" s="116">
        <v>1.0529471E-2</v>
      </c>
      <c r="P588" s="116">
        <v>53</v>
      </c>
    </row>
    <row r="589" spans="1:16" x14ac:dyDescent="0.25">
      <c r="A589" s="5" t="str">
        <f t="shared" si="20"/>
        <v>Dividend income to total operating income201412</v>
      </c>
      <c r="B589" s="116">
        <v>201412</v>
      </c>
      <c r="C589" s="116">
        <v>28</v>
      </c>
      <c r="D589" s="116" t="s">
        <v>114</v>
      </c>
      <c r="E589" s="116">
        <v>5.9071959999999995E-4</v>
      </c>
      <c r="F589" s="116">
        <v>3.4880445000000002E-3</v>
      </c>
      <c r="G589" s="116">
        <v>8.6218653999999995E-3</v>
      </c>
      <c r="H589" s="116">
        <v>1.7998067499999999E-2</v>
      </c>
      <c r="I589" s="116">
        <v>1.7742626399999999E-2</v>
      </c>
      <c r="J589" s="116">
        <v>2.0529110199999999E-2</v>
      </c>
      <c r="K589" s="116">
        <v>7.9800174700000004E-2</v>
      </c>
      <c r="L589" s="117">
        <v>9938652893.7000008</v>
      </c>
      <c r="M589" s="117">
        <v>560156804023</v>
      </c>
      <c r="N589" s="116">
        <v>7.9577856999999991E-3</v>
      </c>
      <c r="O589" s="116">
        <v>8.8822157999999991E-3</v>
      </c>
      <c r="P589" s="116">
        <v>54</v>
      </c>
    </row>
    <row r="590" spans="1:16" x14ac:dyDescent="0.25">
      <c r="A590" s="5" t="str">
        <f t="shared" si="20"/>
        <v>Net realised gains (losses) on financial assets &amp; liabilities not measured at fair value through profit and loss to total operating income200912</v>
      </c>
      <c r="B590" s="116">
        <v>200912</v>
      </c>
      <c r="C590" s="116">
        <v>29</v>
      </c>
      <c r="D590" s="116" t="s">
        <v>116</v>
      </c>
      <c r="E590" s="116">
        <v>-2.2577508E-2</v>
      </c>
      <c r="F590" s="116">
        <v>1.2704965E-3</v>
      </c>
      <c r="G590" s="116">
        <v>9.4180537999999994E-3</v>
      </c>
      <c r="H590" s="116">
        <v>1.65053127E-2</v>
      </c>
      <c r="I590" s="116">
        <v>1.4922210199999999E-2</v>
      </c>
      <c r="J590" s="116">
        <v>2.7083583099999999E-2</v>
      </c>
      <c r="K590" s="116">
        <v>0.14340970980000001</v>
      </c>
      <c r="L590" s="117">
        <v>8306950813.3999996</v>
      </c>
      <c r="M590" s="117">
        <v>556683676110</v>
      </c>
      <c r="N590" s="116">
        <v>9.5192474999999995E-3</v>
      </c>
      <c r="O590" s="116">
        <v>9.4180537999999994E-3</v>
      </c>
      <c r="P590" s="116">
        <v>47</v>
      </c>
    </row>
    <row r="591" spans="1:16" x14ac:dyDescent="0.25">
      <c r="A591" s="5" t="str">
        <f t="shared" si="20"/>
        <v>Net realised gains (losses) on financial assets &amp; liabilities not measured at fair value through profit and loss to total operating income201003</v>
      </c>
      <c r="B591" s="116">
        <v>201003</v>
      </c>
      <c r="C591" s="116">
        <v>29</v>
      </c>
      <c r="D591" s="116" t="s">
        <v>116</v>
      </c>
      <c r="E591" s="116">
        <v>-8.3912699999999993E-3</v>
      </c>
      <c r="F591" s="116">
        <v>4.1144865000000003E-3</v>
      </c>
      <c r="G591" s="116">
        <v>1.07639668E-2</v>
      </c>
      <c r="H591" s="116">
        <v>5.4864973800000001E-2</v>
      </c>
      <c r="I591" s="116">
        <v>2.20806619E-2</v>
      </c>
      <c r="J591" s="116">
        <v>3.8258267399999997E-2</v>
      </c>
      <c r="K591" s="116">
        <v>0.22445124890000001</v>
      </c>
      <c r="L591" s="117">
        <v>3256063468</v>
      </c>
      <c r="M591" s="117">
        <v>147462222291</v>
      </c>
      <c r="N591" s="116">
        <v>1.02253291E-2</v>
      </c>
      <c r="O591" s="116">
        <v>1.51533898E-2</v>
      </c>
      <c r="P591" s="116">
        <v>46</v>
      </c>
    </row>
    <row r="592" spans="1:16" x14ac:dyDescent="0.25">
      <c r="A592" s="5" t="str">
        <f t="shared" si="20"/>
        <v>Net realised gains (losses) on financial assets &amp; liabilities not measured at fair value through profit and loss to total operating income201006</v>
      </c>
      <c r="B592" s="116">
        <v>201006</v>
      </c>
      <c r="C592" s="116">
        <v>29</v>
      </c>
      <c r="D592" s="116" t="s">
        <v>116</v>
      </c>
      <c r="E592" s="116">
        <v>-9.9966759999999995E-3</v>
      </c>
      <c r="F592" s="116">
        <v>2.4021308E-3</v>
      </c>
      <c r="G592" s="116">
        <v>1.1034829600000001E-2</v>
      </c>
      <c r="H592" s="116">
        <v>5.1500567400000002E-2</v>
      </c>
      <c r="I592" s="116">
        <v>1.9969206199999999E-2</v>
      </c>
      <c r="J592" s="116">
        <v>2.8612710499999999E-2</v>
      </c>
      <c r="K592" s="116">
        <v>0.2219592299</v>
      </c>
      <c r="L592" s="117">
        <v>5788234708</v>
      </c>
      <c r="M592" s="117">
        <v>289858026551</v>
      </c>
      <c r="N592" s="116">
        <v>1.15790858E-2</v>
      </c>
      <c r="O592" s="116">
        <v>1.1034829600000001E-2</v>
      </c>
      <c r="P592" s="116">
        <v>47</v>
      </c>
    </row>
    <row r="593" spans="1:16" x14ac:dyDescent="0.25">
      <c r="A593" s="5" t="str">
        <f t="shared" si="20"/>
        <v>Net realised gains (losses) on financial assets &amp; liabilities not measured at fair value through profit and loss to total operating income201009</v>
      </c>
      <c r="B593" s="116">
        <v>201009</v>
      </c>
      <c r="C593" s="116">
        <v>29</v>
      </c>
      <c r="D593" s="116" t="s">
        <v>116</v>
      </c>
      <c r="E593" s="116">
        <v>-9.9966759999999995E-3</v>
      </c>
      <c r="F593" s="116">
        <v>4.0815189999999996E-3</v>
      </c>
      <c r="G593" s="116">
        <v>1.08761972E-2</v>
      </c>
      <c r="H593" s="116">
        <v>4.9591999800000001E-2</v>
      </c>
      <c r="I593" s="116">
        <v>2.05438506E-2</v>
      </c>
      <c r="J593" s="116">
        <v>3.8246115599999998E-2</v>
      </c>
      <c r="K593" s="116">
        <v>0.22482563259999999</v>
      </c>
      <c r="L593" s="117">
        <v>8880183922.1000004</v>
      </c>
      <c r="M593" s="117">
        <v>432255086079</v>
      </c>
      <c r="N593" s="116">
        <v>1.20396654E-2</v>
      </c>
      <c r="O593" s="116">
        <v>1.0379088599999999E-2</v>
      </c>
      <c r="P593" s="116">
        <v>48</v>
      </c>
    </row>
    <row r="594" spans="1:16" x14ac:dyDescent="0.25">
      <c r="A594" s="5" t="str">
        <f t="shared" si="20"/>
        <v>Net realised gains (losses) on financial assets &amp; liabilities not measured at fair value through profit and loss to total operating income201012</v>
      </c>
      <c r="B594" s="116">
        <v>201012</v>
      </c>
      <c r="C594" s="116">
        <v>29</v>
      </c>
      <c r="D594" s="116" t="s">
        <v>116</v>
      </c>
      <c r="E594" s="116">
        <v>-8.3912699999999993E-3</v>
      </c>
      <c r="F594" s="116">
        <v>2.8643506000000001E-3</v>
      </c>
      <c r="G594" s="116">
        <v>1.08769122E-2</v>
      </c>
      <c r="H594" s="116">
        <v>5.4806625300000002E-2</v>
      </c>
      <c r="I594" s="116">
        <v>2.0883939899999999E-2</v>
      </c>
      <c r="J594" s="116">
        <v>3.65172447E-2</v>
      </c>
      <c r="K594" s="116">
        <v>0.21352632960000001</v>
      </c>
      <c r="L594" s="117">
        <v>12112774650</v>
      </c>
      <c r="M594" s="117">
        <v>580004286599</v>
      </c>
      <c r="N594" s="116">
        <v>1.08769122E-2</v>
      </c>
      <c r="O594" s="116">
        <v>1.7948468499999998E-2</v>
      </c>
      <c r="P594" s="116">
        <v>48</v>
      </c>
    </row>
    <row r="595" spans="1:16" x14ac:dyDescent="0.25">
      <c r="A595" s="5" t="str">
        <f t="shared" si="20"/>
        <v>Net realised gains (losses) on financial assets &amp; liabilities not measured at fair value through profit and loss to total operating income201103</v>
      </c>
      <c r="B595" s="116">
        <v>201103</v>
      </c>
      <c r="C595" s="116">
        <v>29</v>
      </c>
      <c r="D595" s="116" t="s">
        <v>116</v>
      </c>
      <c r="E595" s="116">
        <v>-1.1424891E-2</v>
      </c>
      <c r="F595" s="116">
        <v>9.3341669999999998E-4</v>
      </c>
      <c r="G595" s="116">
        <v>1.06319415E-2</v>
      </c>
      <c r="H595" s="116">
        <v>2.3694298999999999E-2</v>
      </c>
      <c r="I595" s="116">
        <v>2.512491E-2</v>
      </c>
      <c r="J595" s="116">
        <v>3.07293592E-2</v>
      </c>
      <c r="K595" s="116">
        <v>0.1977558546</v>
      </c>
      <c r="L595" s="117">
        <v>3668133288.5999999</v>
      </c>
      <c r="M595" s="117">
        <v>145995877678</v>
      </c>
      <c r="N595" s="116">
        <v>8.09145E-3</v>
      </c>
      <c r="O595" s="116">
        <v>1.16518067E-2</v>
      </c>
      <c r="P595" s="116">
        <v>48</v>
      </c>
    </row>
    <row r="596" spans="1:16" x14ac:dyDescent="0.25">
      <c r="A596" s="5" t="str">
        <f t="shared" si="20"/>
        <v>Net realised gains (losses) on financial assets &amp; liabilities not measured at fair value through profit and loss to total operating income201106</v>
      </c>
      <c r="B596" s="116">
        <v>201106</v>
      </c>
      <c r="C596" s="116">
        <v>29</v>
      </c>
      <c r="D596" s="116" t="s">
        <v>116</v>
      </c>
      <c r="E596" s="116">
        <v>-3.5542646999999997E-2</v>
      </c>
      <c r="F596" s="116">
        <v>2.9578249999999998E-4</v>
      </c>
      <c r="G596" s="116">
        <v>9.5214555999999992E-3</v>
      </c>
      <c r="H596" s="116">
        <v>2.7392394099999998E-2</v>
      </c>
      <c r="I596" s="116">
        <v>2.7329990500000002E-2</v>
      </c>
      <c r="J596" s="116">
        <v>2.9073592999999998E-2</v>
      </c>
      <c r="K596" s="116">
        <v>0.21069617600000001</v>
      </c>
      <c r="L596" s="117">
        <v>8279951181.8999996</v>
      </c>
      <c r="M596" s="117">
        <v>302962095234</v>
      </c>
      <c r="N596" s="116">
        <v>1.11365445E-2</v>
      </c>
      <c r="O596" s="116">
        <v>7.8652253000000005E-3</v>
      </c>
      <c r="P596" s="116">
        <v>53</v>
      </c>
    </row>
    <row r="597" spans="1:16" x14ac:dyDescent="0.25">
      <c r="A597" s="5" t="str">
        <f t="shared" si="20"/>
        <v>Net realised gains (losses) on financial assets &amp; liabilities not measured at fair value through profit and loss to total operating income201109</v>
      </c>
      <c r="B597" s="116">
        <v>201109</v>
      </c>
      <c r="C597" s="116">
        <v>29</v>
      </c>
      <c r="D597" s="116" t="s">
        <v>116</v>
      </c>
      <c r="E597" s="116">
        <v>-2.8044895E-2</v>
      </c>
      <c r="F597" s="116">
        <v>1.0107292E-3</v>
      </c>
      <c r="G597" s="116">
        <v>1.133583E-2</v>
      </c>
      <c r="H597" s="116">
        <v>4.8293632099999997E-2</v>
      </c>
      <c r="I597" s="116">
        <v>2.92688145E-2</v>
      </c>
      <c r="J597" s="116">
        <v>4.2263994700000002E-2</v>
      </c>
      <c r="K597" s="116">
        <v>0.4655218123</v>
      </c>
      <c r="L597" s="117">
        <v>12830091713</v>
      </c>
      <c r="M597" s="117">
        <v>438353650843</v>
      </c>
      <c r="N597" s="116">
        <v>8.3985512999999994E-3</v>
      </c>
      <c r="O597" s="116">
        <v>1.1643268300000001E-2</v>
      </c>
      <c r="P597" s="116">
        <v>54</v>
      </c>
    </row>
    <row r="598" spans="1:16" x14ac:dyDescent="0.25">
      <c r="A598" s="5" t="str">
        <f t="shared" si="20"/>
        <v>Net realised gains (losses) on financial assets &amp; liabilities not measured at fair value through profit and loss to total operating income201112</v>
      </c>
      <c r="B598" s="116">
        <v>201112</v>
      </c>
      <c r="C598" s="116">
        <v>29</v>
      </c>
      <c r="D598" s="116" t="s">
        <v>116</v>
      </c>
      <c r="E598" s="116">
        <v>-6.9751070999999998E-2</v>
      </c>
      <c r="F598" s="116">
        <v>-7.4031699999999999E-4</v>
      </c>
      <c r="G598" s="116">
        <v>1.2191818700000001E-2</v>
      </c>
      <c r="H598" s="116">
        <v>3.1531658599999998E-2</v>
      </c>
      <c r="I598" s="116">
        <v>2.5415271199999999E-2</v>
      </c>
      <c r="J598" s="116">
        <v>4.2240980900000002E-2</v>
      </c>
      <c r="K598" s="116">
        <v>0.20666951680000001</v>
      </c>
      <c r="L598" s="117">
        <v>14902587751</v>
      </c>
      <c r="M598" s="117">
        <v>586363514614</v>
      </c>
      <c r="N598" s="116">
        <v>1.1847075300000001E-2</v>
      </c>
      <c r="O598" s="116">
        <v>1.2807776E-2</v>
      </c>
      <c r="P598" s="116">
        <v>54</v>
      </c>
    </row>
    <row r="599" spans="1:16" x14ac:dyDescent="0.25">
      <c r="A599" s="5" t="str">
        <f t="shared" si="20"/>
        <v>Net realised gains (losses) on financial assets &amp; liabilities not measured at fair value through profit and loss to total operating income201203</v>
      </c>
      <c r="B599" s="116">
        <v>201203</v>
      </c>
      <c r="C599" s="116">
        <v>29</v>
      </c>
      <c r="D599" s="116" t="s">
        <v>116</v>
      </c>
      <c r="E599" s="116">
        <v>-0.13132592400000001</v>
      </c>
      <c r="F599" s="116">
        <v>-1.9256870999999998E-2</v>
      </c>
      <c r="G599" s="116">
        <v>2.7646719000000001E-3</v>
      </c>
      <c r="H599" s="116">
        <v>-3.5530434E-2</v>
      </c>
      <c r="I599" s="116">
        <v>2.2030223099999999E-2</v>
      </c>
      <c r="J599" s="116">
        <v>3.6957847299999999E-2</v>
      </c>
      <c r="K599" s="116">
        <v>0.2096921243</v>
      </c>
      <c r="L599" s="117">
        <v>3153811820</v>
      </c>
      <c r="M599" s="117">
        <v>143158414799</v>
      </c>
      <c r="N599" s="116">
        <v>8.8178392000000001E-3</v>
      </c>
      <c r="O599" s="116">
        <v>2.6042951E-3</v>
      </c>
      <c r="P599" s="116">
        <v>54</v>
      </c>
    </row>
    <row r="600" spans="1:16" x14ac:dyDescent="0.25">
      <c r="A600" s="5" t="str">
        <f t="shared" si="20"/>
        <v>Net realised gains (losses) on financial assets &amp; liabilities not measured at fair value through profit and loss to total operating income201206</v>
      </c>
      <c r="B600" s="116">
        <v>201206</v>
      </c>
      <c r="C600" s="116">
        <v>29</v>
      </c>
      <c r="D600" s="116" t="s">
        <v>116</v>
      </c>
      <c r="E600" s="116">
        <v>-0.29181576599999998</v>
      </c>
      <c r="F600" s="116">
        <v>-1.1975458E-2</v>
      </c>
      <c r="G600" s="116">
        <v>9.0265621999999993E-3</v>
      </c>
      <c r="H600" s="116">
        <v>-1.0856014000000001E-2</v>
      </c>
      <c r="I600" s="116">
        <v>2.7332882499999999E-2</v>
      </c>
      <c r="J600" s="116">
        <v>4.7608919E-2</v>
      </c>
      <c r="K600" s="116">
        <v>0.21349694899999999</v>
      </c>
      <c r="L600" s="117">
        <v>7569664343.8000002</v>
      </c>
      <c r="M600" s="117">
        <v>276943507016</v>
      </c>
      <c r="N600" s="116">
        <v>1.5395607400000001E-2</v>
      </c>
      <c r="O600" s="116">
        <v>3.9739225000000001E-3</v>
      </c>
      <c r="P600" s="116">
        <v>54</v>
      </c>
    </row>
    <row r="601" spans="1:16" x14ac:dyDescent="0.25">
      <c r="A601" s="5" t="str">
        <f t="shared" si="20"/>
        <v>Net realised gains (losses) on financial assets &amp; liabilities not measured at fair value through profit and loss to total operating income201209</v>
      </c>
      <c r="B601" s="116">
        <v>201209</v>
      </c>
      <c r="C601" s="116">
        <v>29</v>
      </c>
      <c r="D601" s="116" t="s">
        <v>116</v>
      </c>
      <c r="E601" s="116">
        <v>-0.212350751</v>
      </c>
      <c r="F601" s="116">
        <v>-3.0015810000000001E-3</v>
      </c>
      <c r="G601" s="116">
        <v>1.19514085E-2</v>
      </c>
      <c r="H601" s="116">
        <v>2.0862175999999998E-3</v>
      </c>
      <c r="I601" s="116">
        <v>3.3928864099999997E-2</v>
      </c>
      <c r="J601" s="116">
        <v>6.3878444100000001E-2</v>
      </c>
      <c r="K601" s="116">
        <v>0.1982002111</v>
      </c>
      <c r="L601" s="117">
        <v>13558705349</v>
      </c>
      <c r="M601" s="117">
        <v>399621552355</v>
      </c>
      <c r="N601" s="116">
        <v>2.5980386899999999E-2</v>
      </c>
      <c r="O601" s="116">
        <v>1.1247113499999999E-2</v>
      </c>
      <c r="P601" s="116">
        <v>54</v>
      </c>
    </row>
    <row r="602" spans="1:16" x14ac:dyDescent="0.25">
      <c r="A602" s="5" t="str">
        <f t="shared" si="20"/>
        <v>Net realised gains (losses) on financial assets &amp; liabilities not measured at fair value through profit and loss to total operating income201212</v>
      </c>
      <c r="B602" s="116">
        <v>201212</v>
      </c>
      <c r="C602" s="116">
        <v>29</v>
      </c>
      <c r="D602" s="116" t="s">
        <v>116</v>
      </c>
      <c r="E602" s="116">
        <v>-0.26799815900000001</v>
      </c>
      <c r="F602" s="116">
        <v>-1.02902E-4</v>
      </c>
      <c r="G602" s="116">
        <v>2.60002789E-2</v>
      </c>
      <c r="H602" s="116">
        <v>-5.7463260000000004E-3</v>
      </c>
      <c r="I602" s="116">
        <v>3.8021934E-2</v>
      </c>
      <c r="J602" s="116">
        <v>6.42553508E-2</v>
      </c>
      <c r="K602" s="116">
        <v>0.208096958</v>
      </c>
      <c r="L602" s="117">
        <v>20824635366</v>
      </c>
      <c r="M602" s="117">
        <v>547700581373</v>
      </c>
      <c r="N602" s="116">
        <v>2.8443323E-2</v>
      </c>
      <c r="O602" s="116">
        <v>2.5140705199999999E-2</v>
      </c>
      <c r="P602" s="116">
        <v>54</v>
      </c>
    </row>
    <row r="603" spans="1:16" x14ac:dyDescent="0.25">
      <c r="A603" s="5" t="str">
        <f t="shared" si="20"/>
        <v>Net realised gains (losses) on financial assets &amp; liabilities not measured at fair value through profit and loss to total operating income201303</v>
      </c>
      <c r="B603" s="116">
        <v>201303</v>
      </c>
      <c r="C603" s="116">
        <v>29</v>
      </c>
      <c r="D603" s="116" t="s">
        <v>116</v>
      </c>
      <c r="E603" s="116">
        <v>-6.7848022999999993E-2</v>
      </c>
      <c r="F603" s="116">
        <v>3.2935394E-3</v>
      </c>
      <c r="G603" s="116">
        <v>2.80800867E-2</v>
      </c>
      <c r="H603" s="116">
        <v>3.6899162300000003E-2</v>
      </c>
      <c r="I603" s="116">
        <v>3.9208567700000002E-2</v>
      </c>
      <c r="J603" s="116">
        <v>5.52367016E-2</v>
      </c>
      <c r="K603" s="116">
        <v>0.2046803596</v>
      </c>
      <c r="L603" s="117">
        <v>5840003942.3999996</v>
      </c>
      <c r="M603" s="117">
        <v>148947138021</v>
      </c>
      <c r="N603" s="116">
        <v>2.80800867E-2</v>
      </c>
      <c r="O603" s="116">
        <v>2.75744788E-2</v>
      </c>
      <c r="P603" s="116">
        <v>53</v>
      </c>
    </row>
    <row r="604" spans="1:16" x14ac:dyDescent="0.25">
      <c r="A604" s="5" t="str">
        <f t="shared" si="20"/>
        <v>Net realised gains (losses) on financial assets &amp; liabilities not measured at fair value through profit and loss to total operating income201306</v>
      </c>
      <c r="B604" s="116">
        <v>201306</v>
      </c>
      <c r="C604" s="116">
        <v>29</v>
      </c>
      <c r="D604" s="116" t="s">
        <v>116</v>
      </c>
      <c r="E604" s="116">
        <v>-3.6107196000000001E-2</v>
      </c>
      <c r="F604" s="116">
        <v>3.3859169E-3</v>
      </c>
      <c r="G604" s="116">
        <v>1.98001511E-2</v>
      </c>
      <c r="H604" s="116">
        <v>4.0355178700000001E-2</v>
      </c>
      <c r="I604" s="116">
        <v>3.7863856000000001E-2</v>
      </c>
      <c r="J604" s="116">
        <v>6.0604739400000003E-2</v>
      </c>
      <c r="K604" s="116">
        <v>0.19391046910000001</v>
      </c>
      <c r="L604" s="117">
        <v>10911343499</v>
      </c>
      <c r="M604" s="117">
        <v>288173066278</v>
      </c>
      <c r="N604" s="116">
        <v>1.7541017200000002E-2</v>
      </c>
      <c r="O604" s="116">
        <v>2.1434229999999999E-2</v>
      </c>
      <c r="P604" s="116">
        <v>52</v>
      </c>
    </row>
    <row r="605" spans="1:16" x14ac:dyDescent="0.25">
      <c r="A605" s="5" t="str">
        <f t="shared" si="20"/>
        <v>Net realised gains (losses) on financial assets &amp; liabilities not measured at fair value through profit and loss to total operating income201309</v>
      </c>
      <c r="B605" s="116">
        <v>201309</v>
      </c>
      <c r="C605" s="116">
        <v>29</v>
      </c>
      <c r="D605" s="116" t="s">
        <v>116</v>
      </c>
      <c r="E605" s="116">
        <v>-4.9381184000000002E-2</v>
      </c>
      <c r="F605" s="116">
        <v>2.8289983999999998E-3</v>
      </c>
      <c r="G605" s="116">
        <v>2.1766287700000001E-2</v>
      </c>
      <c r="H605" s="116">
        <v>3.3480428800000003E-2</v>
      </c>
      <c r="I605" s="116">
        <v>3.2121458999999998E-2</v>
      </c>
      <c r="J605" s="116">
        <v>4.8165515999999998E-2</v>
      </c>
      <c r="K605" s="116">
        <v>0.15139697899999999</v>
      </c>
      <c r="L605" s="117">
        <v>13372282735</v>
      </c>
      <c r="M605" s="117">
        <v>416303715431</v>
      </c>
      <c r="N605" s="116">
        <v>2.30501987E-2</v>
      </c>
      <c r="O605" s="116">
        <v>1.92442424E-2</v>
      </c>
      <c r="P605" s="116">
        <v>53</v>
      </c>
    </row>
    <row r="606" spans="1:16" x14ac:dyDescent="0.25">
      <c r="A606" s="5" t="str">
        <f t="shared" si="20"/>
        <v>Net realised gains (losses) on financial assets &amp; liabilities not measured at fair value through profit and loss to total operating income201312</v>
      </c>
      <c r="B606" s="116">
        <v>201312</v>
      </c>
      <c r="C606" s="116">
        <v>29</v>
      </c>
      <c r="D606" s="116" t="s">
        <v>116</v>
      </c>
      <c r="E606" s="116">
        <v>-7.8926920999999997E-2</v>
      </c>
      <c r="F606" s="116">
        <v>4.6872501E-3</v>
      </c>
      <c r="G606" s="116">
        <v>2.16703678E-2</v>
      </c>
      <c r="H606" s="116">
        <v>-4.0293287999999997E-2</v>
      </c>
      <c r="I606" s="116">
        <v>3.10429711E-2</v>
      </c>
      <c r="J606" s="116">
        <v>4.7671907800000003E-2</v>
      </c>
      <c r="K606" s="116">
        <v>0.17852434549999999</v>
      </c>
      <c r="L606" s="117">
        <v>16753446492</v>
      </c>
      <c r="M606" s="117">
        <v>539685665267</v>
      </c>
      <c r="N606" s="116">
        <v>2.2785046600000001E-2</v>
      </c>
      <c r="O606" s="116">
        <v>1.9483169799999998E-2</v>
      </c>
      <c r="P606" s="116">
        <v>53</v>
      </c>
    </row>
    <row r="607" spans="1:16" x14ac:dyDescent="0.25">
      <c r="A607" s="5" t="str">
        <f t="shared" si="20"/>
        <v>Net realised gains (losses) on financial assets &amp; liabilities not measured at fair value through profit and loss to total operating income201403</v>
      </c>
      <c r="B607" s="116">
        <v>201403</v>
      </c>
      <c r="C607" s="116">
        <v>29</v>
      </c>
      <c r="D607" s="116" t="s">
        <v>116</v>
      </c>
      <c r="E607" s="116">
        <v>-3.3051500000000002E-3</v>
      </c>
      <c r="F607" s="116">
        <v>4.7384193000000003E-3</v>
      </c>
      <c r="G607" s="116">
        <v>2.6019995000000001E-2</v>
      </c>
      <c r="H607" s="116">
        <v>3.8154830799999997E-2</v>
      </c>
      <c r="I607" s="116">
        <v>2.8274821499999998E-2</v>
      </c>
      <c r="J607" s="116">
        <v>4.42391179E-2</v>
      </c>
      <c r="K607" s="116">
        <v>0.22226291070000001</v>
      </c>
      <c r="L607" s="117">
        <v>3916262706.5</v>
      </c>
      <c r="M607" s="117">
        <v>138507070886</v>
      </c>
      <c r="N607" s="116">
        <v>1.30852737E-2</v>
      </c>
      <c r="O607" s="116">
        <v>3.4435721799999999E-2</v>
      </c>
      <c r="P607" s="116">
        <v>53</v>
      </c>
    </row>
    <row r="608" spans="1:16" x14ac:dyDescent="0.25">
      <c r="A608" s="5" t="str">
        <f t="shared" si="20"/>
        <v>Net realised gains (losses) on financial assets &amp; liabilities not measured at fair value through profit and loss to total operating income201406</v>
      </c>
      <c r="B608" s="116">
        <v>201406</v>
      </c>
      <c r="C608" s="116">
        <v>29</v>
      </c>
      <c r="D608" s="116" t="s">
        <v>116</v>
      </c>
      <c r="E608" s="116">
        <v>-2.4150529999999999E-3</v>
      </c>
      <c r="F608" s="116">
        <v>7.1260324999999998E-3</v>
      </c>
      <c r="G608" s="116">
        <v>2.7651329299999999E-2</v>
      </c>
      <c r="H608" s="116">
        <v>4.32472577E-2</v>
      </c>
      <c r="I608" s="116">
        <v>2.8682523599999999E-2</v>
      </c>
      <c r="J608" s="116">
        <v>5.2115481399999997E-2</v>
      </c>
      <c r="K608" s="116">
        <v>0.18351424499999999</v>
      </c>
      <c r="L608" s="117">
        <v>7732265452.3000002</v>
      </c>
      <c r="M608" s="117">
        <v>269581072147</v>
      </c>
      <c r="N608" s="116">
        <v>1.5879406299999999E-2</v>
      </c>
      <c r="O608" s="116">
        <v>3.5876890500000001E-2</v>
      </c>
      <c r="P608" s="116">
        <v>52</v>
      </c>
    </row>
    <row r="609" spans="1:16" x14ac:dyDescent="0.25">
      <c r="A609" s="5" t="str">
        <f t="shared" si="20"/>
        <v>Net realised gains (losses) on financial assets &amp; liabilities not measured at fair value through profit and loss to total operating income201409</v>
      </c>
      <c r="B609" s="116">
        <v>201409</v>
      </c>
      <c r="C609" s="116">
        <v>29</v>
      </c>
      <c r="D609" s="116" t="s">
        <v>116</v>
      </c>
      <c r="E609" s="116">
        <v>-2.4352545999999999E-2</v>
      </c>
      <c r="F609" s="116">
        <v>3.8189880000000002E-3</v>
      </c>
      <c r="G609" s="116">
        <v>2.0708825E-2</v>
      </c>
      <c r="H609" s="116">
        <v>3.8295776300000001E-2</v>
      </c>
      <c r="I609" s="116">
        <v>2.6088091599999998E-2</v>
      </c>
      <c r="J609" s="116">
        <v>4.8313990600000002E-2</v>
      </c>
      <c r="K609" s="116">
        <v>0.20318575550000001</v>
      </c>
      <c r="L609" s="117">
        <v>11076702571</v>
      </c>
      <c r="M609" s="117">
        <v>424588457806</v>
      </c>
      <c r="N609" s="116">
        <v>1.41425427E-2</v>
      </c>
      <c r="O609" s="116">
        <v>3.1033480700000001E-2</v>
      </c>
      <c r="P609" s="116">
        <v>55</v>
      </c>
    </row>
    <row r="610" spans="1:16" x14ac:dyDescent="0.25">
      <c r="A610" s="5" t="str">
        <f t="shared" si="20"/>
        <v>Net realised gains (losses) on financial assets &amp; liabilities not measured at fair value through profit and loss to total operating income201412</v>
      </c>
      <c r="B610" s="116">
        <v>201412</v>
      </c>
      <c r="C610" s="116">
        <v>29</v>
      </c>
      <c r="D610" s="116" t="s">
        <v>116</v>
      </c>
      <c r="E610" s="116">
        <v>-5.9692821E-2</v>
      </c>
      <c r="F610" s="116">
        <v>8.4739027000000008E-3</v>
      </c>
      <c r="G610" s="116">
        <v>2.2777693299999999E-2</v>
      </c>
      <c r="H610" s="116">
        <v>3.02148839E-2</v>
      </c>
      <c r="I610" s="116">
        <v>2.2931545099999999E-2</v>
      </c>
      <c r="J610" s="116">
        <v>4.1053172200000002E-2</v>
      </c>
      <c r="K610" s="116">
        <v>0.18440178230000001</v>
      </c>
      <c r="L610" s="117">
        <v>12845260997</v>
      </c>
      <c r="M610" s="117">
        <v>560156804023</v>
      </c>
      <c r="N610" s="116">
        <v>1.40881024E-2</v>
      </c>
      <c r="O610" s="116">
        <v>2.9513463300000001E-2</v>
      </c>
      <c r="P610" s="116">
        <v>55</v>
      </c>
    </row>
    <row r="611" spans="1:16" x14ac:dyDescent="0.25">
      <c r="A611" s="5" t="str">
        <f t="shared" si="20"/>
        <v>Net gains on financial assets and liabilities held for trading to total operating income200912</v>
      </c>
      <c r="B611" s="116">
        <v>200912</v>
      </c>
      <c r="C611" s="116">
        <v>30</v>
      </c>
      <c r="D611" s="116" t="s">
        <v>118</v>
      </c>
      <c r="E611" s="116">
        <v>-0.191618497</v>
      </c>
      <c r="F611" s="116">
        <v>5.5476922999999996E-3</v>
      </c>
      <c r="G611" s="116">
        <v>6.0948395299999999E-2</v>
      </c>
      <c r="H611" s="116">
        <v>6.1645226599999998E-2</v>
      </c>
      <c r="I611" s="116">
        <v>8.6505869999999999E-2</v>
      </c>
      <c r="J611" s="116">
        <v>0.14277907919999999</v>
      </c>
      <c r="K611" s="116">
        <v>0.26822398850000001</v>
      </c>
      <c r="L611" s="117">
        <v>48156405734</v>
      </c>
      <c r="M611" s="117">
        <v>556683676110</v>
      </c>
      <c r="N611" s="116">
        <v>8.9859469999999997E-2</v>
      </c>
      <c r="O611" s="116">
        <v>4.5260818299999998E-2</v>
      </c>
      <c r="P611" s="116">
        <v>48</v>
      </c>
    </row>
    <row r="612" spans="1:16" x14ac:dyDescent="0.25">
      <c r="A612" s="5" t="str">
        <f t="shared" si="20"/>
        <v>Net gains on financial assets and liabilities held for trading to total operating income201003</v>
      </c>
      <c r="B612" s="116">
        <v>201003</v>
      </c>
      <c r="C612" s="116">
        <v>30</v>
      </c>
      <c r="D612" s="116" t="s">
        <v>118</v>
      </c>
      <c r="E612" s="116">
        <v>-0.213725582</v>
      </c>
      <c r="F612" s="116">
        <v>-2.0514910000000001E-2</v>
      </c>
      <c r="G612" s="116">
        <v>2.6485867E-2</v>
      </c>
      <c r="H612" s="116">
        <v>-1.1382339E-2</v>
      </c>
      <c r="I612" s="116">
        <v>8.6916060000000003E-2</v>
      </c>
      <c r="J612" s="116">
        <v>0.123122356</v>
      </c>
      <c r="K612" s="116">
        <v>0.29136070580000001</v>
      </c>
      <c r="L612" s="117">
        <v>12816835363</v>
      </c>
      <c r="M612" s="117">
        <v>147462222291</v>
      </c>
      <c r="N612" s="116">
        <v>0.1209300319</v>
      </c>
      <c r="O612" s="116">
        <v>7.7189870999999997E-3</v>
      </c>
      <c r="P612" s="116">
        <v>48</v>
      </c>
    </row>
    <row r="613" spans="1:16" x14ac:dyDescent="0.25">
      <c r="A613" s="5" t="str">
        <f t="shared" si="20"/>
        <v>Net gains on financial assets and liabilities held for trading to total operating income201006</v>
      </c>
      <c r="B613" s="116">
        <v>201006</v>
      </c>
      <c r="C613" s="116">
        <v>30</v>
      </c>
      <c r="D613" s="116" t="s">
        <v>118</v>
      </c>
      <c r="E613" s="116">
        <v>-0.412476699</v>
      </c>
      <c r="F613" s="116">
        <v>-2.9675267000000002E-2</v>
      </c>
      <c r="G613" s="116">
        <v>2.7630837700000001E-2</v>
      </c>
      <c r="H613" s="116">
        <v>-2.9994461E-2</v>
      </c>
      <c r="I613" s="116">
        <v>7.6786688500000005E-2</v>
      </c>
      <c r="J613" s="116">
        <v>0.10623052349999999</v>
      </c>
      <c r="K613" s="116">
        <v>0.30235689459999998</v>
      </c>
      <c r="L613" s="117">
        <v>22257237992</v>
      </c>
      <c r="M613" s="117">
        <v>289858026551</v>
      </c>
      <c r="N613" s="116">
        <v>9.8645534899999998E-2</v>
      </c>
      <c r="O613" s="116">
        <v>3.7296759999999999E-3</v>
      </c>
      <c r="P613" s="116">
        <v>48</v>
      </c>
    </row>
    <row r="614" spans="1:16" x14ac:dyDescent="0.25">
      <c r="A614" s="5" t="str">
        <f t="shared" si="20"/>
        <v>Net gains on financial assets and liabilities held for trading to total operating income201009</v>
      </c>
      <c r="B614" s="116">
        <v>201009</v>
      </c>
      <c r="C614" s="116">
        <v>30</v>
      </c>
      <c r="D614" s="116" t="s">
        <v>118</v>
      </c>
      <c r="E614" s="116">
        <v>-0.14901879600000001</v>
      </c>
      <c r="F614" s="116">
        <v>-1.8565369000000002E-2</v>
      </c>
      <c r="G614" s="116">
        <v>1.0443057E-2</v>
      </c>
      <c r="H614" s="116">
        <v>-2.8697242000000001E-2</v>
      </c>
      <c r="I614" s="116">
        <v>6.7253456099999998E-2</v>
      </c>
      <c r="J614" s="116">
        <v>7.2317267599999999E-2</v>
      </c>
      <c r="K614" s="116">
        <v>0.27944109760000002</v>
      </c>
      <c r="L614" s="117">
        <v>29070648442</v>
      </c>
      <c r="M614" s="117">
        <v>432255086079</v>
      </c>
      <c r="N614" s="116">
        <v>8.6416096299999995E-2</v>
      </c>
      <c r="O614" s="116">
        <v>6.2673079999999999E-4</v>
      </c>
      <c r="P614" s="116">
        <v>49</v>
      </c>
    </row>
    <row r="615" spans="1:16" x14ac:dyDescent="0.25">
      <c r="A615" s="5" t="str">
        <f t="shared" si="20"/>
        <v>Net gains on financial assets and liabilities held for trading to total operating income201012</v>
      </c>
      <c r="B615" s="116">
        <v>201012</v>
      </c>
      <c r="C615" s="116">
        <v>30</v>
      </c>
      <c r="D615" s="116" t="s">
        <v>118</v>
      </c>
      <c r="E615" s="116">
        <v>-0.104813425</v>
      </c>
      <c r="F615" s="116">
        <v>-1.7277368000000001E-2</v>
      </c>
      <c r="G615" s="116">
        <v>1.24665518E-2</v>
      </c>
      <c r="H615" s="116">
        <v>-2.7585979E-2</v>
      </c>
      <c r="I615" s="116">
        <v>6.4139454400000004E-2</v>
      </c>
      <c r="J615" s="116">
        <v>5.9567629800000001E-2</v>
      </c>
      <c r="K615" s="116">
        <v>0.25606384500000001</v>
      </c>
      <c r="L615" s="117">
        <v>37201158512</v>
      </c>
      <c r="M615" s="117">
        <v>580004286599</v>
      </c>
      <c r="N615" s="116">
        <v>6.4549527999999995E-2</v>
      </c>
      <c r="O615" s="116">
        <v>5.1681899999999996E-4</v>
      </c>
      <c r="P615" s="116">
        <v>49</v>
      </c>
    </row>
    <row r="616" spans="1:16" x14ac:dyDescent="0.25">
      <c r="A616" s="5" t="str">
        <f t="shared" si="20"/>
        <v>Net gains on financial assets and liabilities held for trading to total operating income201103</v>
      </c>
      <c r="B616" s="116">
        <v>201103</v>
      </c>
      <c r="C616" s="116">
        <v>30</v>
      </c>
      <c r="D616" s="116" t="s">
        <v>118</v>
      </c>
      <c r="E616" s="116">
        <v>-0.23266964500000001</v>
      </c>
      <c r="F616" s="116">
        <v>-2.0739869999999998E-3</v>
      </c>
      <c r="G616" s="116">
        <v>4.1651293700000001E-2</v>
      </c>
      <c r="H616" s="116">
        <v>4.8650583099999999E-2</v>
      </c>
      <c r="I616" s="116">
        <v>0.106518576</v>
      </c>
      <c r="J616" s="116">
        <v>0.12442281299999999</v>
      </c>
      <c r="K616" s="116">
        <v>0.28876523770000001</v>
      </c>
      <c r="L616" s="117">
        <v>15551272992</v>
      </c>
      <c r="M616" s="117">
        <v>145995877678</v>
      </c>
      <c r="N616" s="116">
        <v>8.8953156199999994E-2</v>
      </c>
      <c r="O616" s="116">
        <v>3.1949278800000001E-2</v>
      </c>
      <c r="P616" s="116">
        <v>50</v>
      </c>
    </row>
    <row r="617" spans="1:16" x14ac:dyDescent="0.25">
      <c r="A617" s="5" t="str">
        <f t="shared" si="20"/>
        <v>Net gains on financial assets and liabilities held for trading to total operating income201106</v>
      </c>
      <c r="B617" s="116">
        <v>201106</v>
      </c>
      <c r="C617" s="116">
        <v>30</v>
      </c>
      <c r="D617" s="116" t="s">
        <v>118</v>
      </c>
      <c r="E617" s="116">
        <v>-0.117731919</v>
      </c>
      <c r="F617" s="116">
        <v>0</v>
      </c>
      <c r="G617" s="116">
        <v>2.76613094E-2</v>
      </c>
      <c r="H617" s="116">
        <v>3.9951582700000002E-2</v>
      </c>
      <c r="I617" s="116">
        <v>8.0788575700000004E-2</v>
      </c>
      <c r="J617" s="116">
        <v>9.5595948400000005E-2</v>
      </c>
      <c r="K617" s="116">
        <v>0.1927298066</v>
      </c>
      <c r="L617" s="117">
        <v>24475876165</v>
      </c>
      <c r="M617" s="117">
        <v>302962095234</v>
      </c>
      <c r="N617" s="116">
        <v>0.1019771414</v>
      </c>
      <c r="O617" s="116">
        <v>1.72617113E-2</v>
      </c>
      <c r="P617" s="116">
        <v>54</v>
      </c>
    </row>
    <row r="618" spans="1:16" x14ac:dyDescent="0.25">
      <c r="A618" s="5" t="str">
        <f t="shared" si="20"/>
        <v>Net gains on financial assets and liabilities held for trading to total operating income201109</v>
      </c>
      <c r="B618" s="116">
        <v>201109</v>
      </c>
      <c r="C618" s="116">
        <v>30</v>
      </c>
      <c r="D618" s="116" t="s">
        <v>118</v>
      </c>
      <c r="E618" s="116">
        <v>-0.12710386200000001</v>
      </c>
      <c r="F618" s="116">
        <v>-1.1522291E-2</v>
      </c>
      <c r="G618" s="116">
        <v>1.33328184E-2</v>
      </c>
      <c r="H618" s="116">
        <v>-5.8427879000000002E-2</v>
      </c>
      <c r="I618" s="116">
        <v>5.7348271700000002E-2</v>
      </c>
      <c r="J618" s="116">
        <v>6.9428481700000003E-2</v>
      </c>
      <c r="K618" s="116">
        <v>0.18034072379999999</v>
      </c>
      <c r="L618" s="117">
        <v>25138824258</v>
      </c>
      <c r="M618" s="117">
        <v>438353650843</v>
      </c>
      <c r="N618" s="116">
        <v>5.91551139E-2</v>
      </c>
      <c r="O618" s="116">
        <v>6.3784271999999999E-3</v>
      </c>
      <c r="P618" s="116">
        <v>55</v>
      </c>
    </row>
    <row r="619" spans="1:16" x14ac:dyDescent="0.25">
      <c r="A619" s="5" t="str">
        <f t="shared" si="20"/>
        <v>Net gains on financial assets and liabilities held for trading to total operating income201112</v>
      </c>
      <c r="B619" s="116">
        <v>201112</v>
      </c>
      <c r="C619" s="116">
        <v>30</v>
      </c>
      <c r="D619" s="116" t="s">
        <v>118</v>
      </c>
      <c r="E619" s="116">
        <v>-0.102264701</v>
      </c>
      <c r="F619" s="116">
        <v>-1.3413392E-2</v>
      </c>
      <c r="G619" s="116">
        <v>1.3880892299999999E-2</v>
      </c>
      <c r="H619" s="116">
        <v>6.5003165399999993E-2</v>
      </c>
      <c r="I619" s="116">
        <v>5.9140500499999998E-2</v>
      </c>
      <c r="J619" s="116">
        <v>8.0861478900000006E-2</v>
      </c>
      <c r="K619" s="116">
        <v>0.2204060461</v>
      </c>
      <c r="L619" s="117">
        <v>34677831706</v>
      </c>
      <c r="M619" s="117">
        <v>586363514614</v>
      </c>
      <c r="N619" s="116">
        <v>6.8882849400000001E-2</v>
      </c>
      <c r="O619" s="116">
        <v>7.0869784E-3</v>
      </c>
      <c r="P619" s="116">
        <v>55</v>
      </c>
    </row>
    <row r="620" spans="1:16" x14ac:dyDescent="0.25">
      <c r="A620" s="5" t="str">
        <f t="shared" si="20"/>
        <v>Net gains on financial assets and liabilities held for trading to total operating income201203</v>
      </c>
      <c r="B620" s="116">
        <v>201203</v>
      </c>
      <c r="C620" s="116">
        <v>30</v>
      </c>
      <c r="D620" s="116" t="s">
        <v>118</v>
      </c>
      <c r="E620" s="116">
        <v>-0.203391239</v>
      </c>
      <c r="F620" s="116">
        <v>2.78205038E-2</v>
      </c>
      <c r="G620" s="116">
        <v>8.7236532899999997E-2</v>
      </c>
      <c r="H620" s="116">
        <v>9.5723227100000002E-2</v>
      </c>
      <c r="I620" s="116">
        <v>0.1177757636</v>
      </c>
      <c r="J620" s="116">
        <v>0.2024654582</v>
      </c>
      <c r="K620" s="116">
        <v>0.3174566365</v>
      </c>
      <c r="L620" s="117">
        <v>16860591614</v>
      </c>
      <c r="M620" s="117">
        <v>143158414799</v>
      </c>
      <c r="N620" s="116">
        <v>0.1148692974</v>
      </c>
      <c r="O620" s="132">
        <v>7.9670982000000001E-2</v>
      </c>
      <c r="P620" s="116">
        <v>54</v>
      </c>
    </row>
    <row r="621" spans="1:16" x14ac:dyDescent="0.25">
      <c r="A621" s="5" t="str">
        <f t="shared" si="20"/>
        <v>Net gains on financial assets and liabilities held for trading to total operating income201206</v>
      </c>
      <c r="B621" s="116">
        <v>201206</v>
      </c>
      <c r="C621" s="116">
        <v>30</v>
      </c>
      <c r="D621" s="116" t="s">
        <v>118</v>
      </c>
      <c r="E621" s="116">
        <v>-0.11821063399999999</v>
      </c>
      <c r="F621" s="116">
        <v>-1.324577E-3</v>
      </c>
      <c r="G621" s="116">
        <v>3.8845676599999997E-2</v>
      </c>
      <c r="H621" s="116">
        <v>5.2723250200000002E-2</v>
      </c>
      <c r="I621" s="116">
        <v>7.6204466499999998E-2</v>
      </c>
      <c r="J621" s="116">
        <v>0.1083770295</v>
      </c>
      <c r="K621" s="116">
        <v>0.26685011660000002</v>
      </c>
      <c r="L621" s="117">
        <v>21104332211</v>
      </c>
      <c r="M621" s="117">
        <v>276943507016</v>
      </c>
      <c r="N621" s="116">
        <v>8.2013182099999998E-2</v>
      </c>
      <c r="O621" s="116">
        <v>2.2422116400000001E-2</v>
      </c>
      <c r="P621" s="116">
        <v>55</v>
      </c>
    </row>
    <row r="622" spans="1:16" x14ac:dyDescent="0.25">
      <c r="A622" s="5" t="str">
        <f t="shared" si="20"/>
        <v>Net gains on financial assets and liabilities held for trading to total operating income201209</v>
      </c>
      <c r="B622" s="116">
        <v>201209</v>
      </c>
      <c r="C622" s="116">
        <v>30</v>
      </c>
      <c r="D622" s="116" t="s">
        <v>118</v>
      </c>
      <c r="E622" s="116">
        <v>-0.11957535800000001</v>
      </c>
      <c r="F622" s="116">
        <v>-3.6784640000000002E-3</v>
      </c>
      <c r="G622" s="116">
        <v>4.2155401500000002E-2</v>
      </c>
      <c r="H622" s="116">
        <v>5.6270941300000002E-2</v>
      </c>
      <c r="I622" s="116">
        <v>8.6341159400000006E-2</v>
      </c>
      <c r="J622" s="116">
        <v>0.1065131743</v>
      </c>
      <c r="K622" s="116">
        <v>0.25758260049999998</v>
      </c>
      <c r="L622" s="117">
        <v>34503788165</v>
      </c>
      <c r="M622" s="117">
        <v>399621552355</v>
      </c>
      <c r="N622" s="116">
        <v>9.70251377E-2</v>
      </c>
      <c r="O622" s="116">
        <v>3.4340815199999999E-2</v>
      </c>
      <c r="P622" s="116">
        <v>55</v>
      </c>
    </row>
    <row r="623" spans="1:16" x14ac:dyDescent="0.25">
      <c r="A623" s="5" t="str">
        <f t="shared" si="20"/>
        <v>Net gains on financial assets and liabilities held for trading to total operating income201212</v>
      </c>
      <c r="B623" s="116">
        <v>201212</v>
      </c>
      <c r="C623" s="116">
        <v>30</v>
      </c>
      <c r="D623" s="116" t="s">
        <v>118</v>
      </c>
      <c r="E623" s="116">
        <v>-6.0680970000000001E-2</v>
      </c>
      <c r="F623" s="116">
        <v>7.3180134999999997E-3</v>
      </c>
      <c r="G623" s="116">
        <v>3.9675571200000002E-2</v>
      </c>
      <c r="H623" s="116">
        <v>4.5907264000000003E-2</v>
      </c>
      <c r="I623" s="116">
        <v>6.4443974299999998E-2</v>
      </c>
      <c r="J623" s="116">
        <v>8.6716614600000005E-2</v>
      </c>
      <c r="K623" s="116">
        <v>0.21317320440000001</v>
      </c>
      <c r="L623" s="117">
        <v>35296002209</v>
      </c>
      <c r="M623" s="117">
        <v>547700581373</v>
      </c>
      <c r="N623" s="116">
        <v>6.6017590599999995E-2</v>
      </c>
      <c r="O623" s="116">
        <v>3.3469274E-2</v>
      </c>
      <c r="P623" s="116">
        <v>55</v>
      </c>
    </row>
    <row r="624" spans="1:16" x14ac:dyDescent="0.25">
      <c r="A624" s="5" t="str">
        <f t="shared" si="20"/>
        <v>Net gains on financial assets and liabilities held for trading to total operating income201303</v>
      </c>
      <c r="B624" s="116">
        <v>201303</v>
      </c>
      <c r="C624" s="116">
        <v>30</v>
      </c>
      <c r="D624" s="116" t="s">
        <v>118</v>
      </c>
      <c r="E624" s="116">
        <v>-0.114614114</v>
      </c>
      <c r="F624" s="116">
        <v>1.17046401E-2</v>
      </c>
      <c r="G624" s="116">
        <v>5.32739266E-2</v>
      </c>
      <c r="H624" s="116">
        <v>5.8605776900000003E-2</v>
      </c>
      <c r="I624" s="116">
        <v>0.1069180569</v>
      </c>
      <c r="J624" s="116">
        <v>0.1144462274</v>
      </c>
      <c r="K624" s="116">
        <v>0.25008348229999999</v>
      </c>
      <c r="L624" s="117">
        <v>15925138578</v>
      </c>
      <c r="M624" s="117">
        <v>148947138021</v>
      </c>
      <c r="N624" s="116">
        <v>0.1114129765</v>
      </c>
      <c r="O624" s="116">
        <v>4.4642766399999999E-2</v>
      </c>
      <c r="P624" s="116">
        <v>53</v>
      </c>
    </row>
    <row r="625" spans="1:16" x14ac:dyDescent="0.25">
      <c r="A625" s="5" t="str">
        <f t="shared" si="20"/>
        <v>Net gains on financial assets and liabilities held for trading to total operating income201306</v>
      </c>
      <c r="B625" s="116">
        <v>201306</v>
      </c>
      <c r="C625" s="116">
        <v>30</v>
      </c>
      <c r="D625" s="116" t="s">
        <v>118</v>
      </c>
      <c r="E625" s="116">
        <v>-0.139366244</v>
      </c>
      <c r="F625" s="116">
        <v>1.6963657E-3</v>
      </c>
      <c r="G625" s="116">
        <v>4.0148690500000001E-2</v>
      </c>
      <c r="H625" s="116">
        <v>3.4964576599999998E-2</v>
      </c>
      <c r="I625" s="116">
        <v>7.3607396699999994E-2</v>
      </c>
      <c r="J625" s="116">
        <v>8.4270032699999997E-2</v>
      </c>
      <c r="K625" s="116">
        <v>0.20260474179999999</v>
      </c>
      <c r="L625" s="117">
        <v>21211669212</v>
      </c>
      <c r="M625" s="117">
        <v>288173066278</v>
      </c>
      <c r="N625" s="116">
        <v>6.3957228000000005E-2</v>
      </c>
      <c r="O625" s="116">
        <v>3.9247883999999997E-2</v>
      </c>
      <c r="P625" s="116">
        <v>54</v>
      </c>
    </row>
    <row r="626" spans="1:16" x14ac:dyDescent="0.25">
      <c r="A626" s="5" t="str">
        <f t="shared" si="20"/>
        <v>Net gains on financial assets and liabilities held for trading to total operating income201309</v>
      </c>
      <c r="B626" s="116">
        <v>201309</v>
      </c>
      <c r="C626" s="116">
        <v>30</v>
      </c>
      <c r="D626" s="116" t="s">
        <v>118</v>
      </c>
      <c r="E626" s="116">
        <v>-8.5248167999999999E-2</v>
      </c>
      <c r="F626" s="116">
        <v>2.294985E-4</v>
      </c>
      <c r="G626" s="116">
        <v>3.3322946800000003E-2</v>
      </c>
      <c r="H626" s="116">
        <v>4.04885179E-2</v>
      </c>
      <c r="I626" s="116">
        <v>7.66368999E-2</v>
      </c>
      <c r="J626" s="116">
        <v>7.33831182E-2</v>
      </c>
      <c r="K626" s="116">
        <v>0.16966319860000001</v>
      </c>
      <c r="L626" s="117">
        <v>31904226164</v>
      </c>
      <c r="M626" s="117">
        <v>416303715431</v>
      </c>
      <c r="N626" s="116">
        <v>4.1054643199999998E-2</v>
      </c>
      <c r="O626" s="116">
        <v>2.9735563400000001E-2</v>
      </c>
      <c r="P626" s="116">
        <v>54</v>
      </c>
    </row>
    <row r="627" spans="1:16" x14ac:dyDescent="0.25">
      <c r="A627" s="5" t="str">
        <f t="shared" si="20"/>
        <v>Net gains on financial assets and liabilities held for trading to total operating income201312</v>
      </c>
      <c r="B627" s="116">
        <v>201312</v>
      </c>
      <c r="C627" s="116">
        <v>30</v>
      </c>
      <c r="D627" s="116" t="s">
        <v>118</v>
      </c>
      <c r="E627" s="116">
        <v>-0.11736137000000001</v>
      </c>
      <c r="F627" s="116">
        <v>9.2934150000000004E-4</v>
      </c>
      <c r="G627" s="116">
        <v>2.9999039599999999E-2</v>
      </c>
      <c r="H627" s="116">
        <v>3.4877944000000001E-2</v>
      </c>
      <c r="I627" s="116">
        <v>7.1550277400000001E-2</v>
      </c>
      <c r="J627" s="116">
        <v>7.5522507700000005E-2</v>
      </c>
      <c r="K627" s="116">
        <v>0.17995581329999999</v>
      </c>
      <c r="L627" s="117">
        <v>38614659058</v>
      </c>
      <c r="M627" s="117">
        <v>539685665267</v>
      </c>
      <c r="N627" s="116">
        <v>5.3844914700000003E-2</v>
      </c>
      <c r="O627" s="116">
        <v>1.9419964299999998E-2</v>
      </c>
      <c r="P627" s="116">
        <v>54</v>
      </c>
    </row>
    <row r="628" spans="1:16" x14ac:dyDescent="0.25">
      <c r="A628" s="5" t="str">
        <f t="shared" si="20"/>
        <v>Net gains on financial assets and liabilities held for trading to total operating income201403</v>
      </c>
      <c r="B628" s="116">
        <v>201403</v>
      </c>
      <c r="C628" s="116">
        <v>30</v>
      </c>
      <c r="D628" s="116" t="s">
        <v>118</v>
      </c>
      <c r="E628" s="116">
        <v>-9.8240251000000001E-2</v>
      </c>
      <c r="F628" s="116">
        <v>-6.6801700000000002E-4</v>
      </c>
      <c r="G628" s="116">
        <v>4.8909607600000002E-2</v>
      </c>
      <c r="H628" s="116">
        <v>4.0331640299999999E-2</v>
      </c>
      <c r="I628" s="116">
        <v>9.8234307100000001E-2</v>
      </c>
      <c r="J628" s="116">
        <v>0.12134122980000001</v>
      </c>
      <c r="K628" s="116">
        <v>0.2215522509</v>
      </c>
      <c r="L628" s="117">
        <v>13606146136</v>
      </c>
      <c r="M628" s="117">
        <v>138507070886</v>
      </c>
      <c r="N628" s="116">
        <v>0.12723644789999999</v>
      </c>
      <c r="O628" s="116">
        <v>2.1942889199999999E-2</v>
      </c>
      <c r="P628" s="116">
        <v>54</v>
      </c>
    </row>
    <row r="629" spans="1:16" x14ac:dyDescent="0.25">
      <c r="A629" s="5" t="str">
        <f t="shared" si="20"/>
        <v>Net gains on financial assets and liabilities held for trading to total operating income201406</v>
      </c>
      <c r="B629" s="116">
        <v>201406</v>
      </c>
      <c r="C629" s="116">
        <v>30</v>
      </c>
      <c r="D629" s="116" t="s">
        <v>118</v>
      </c>
      <c r="E629" s="116">
        <v>-4.9035970999999998E-2</v>
      </c>
      <c r="F629" s="116">
        <v>-5.8880449999999997E-3</v>
      </c>
      <c r="G629" s="116">
        <v>4.0062134200000002E-2</v>
      </c>
      <c r="H629" s="116">
        <v>5.4401877299999998E-2</v>
      </c>
      <c r="I629" s="116">
        <v>9.8136356100000002E-2</v>
      </c>
      <c r="J629" s="116">
        <v>9.8251111899999993E-2</v>
      </c>
      <c r="K629" s="116">
        <v>0.27773671100000002</v>
      </c>
      <c r="L629" s="117">
        <v>26455704106</v>
      </c>
      <c r="M629" s="117">
        <v>269581072147</v>
      </c>
      <c r="N629" s="116">
        <v>9.8251111899999993E-2</v>
      </c>
      <c r="O629" s="116">
        <v>1.1964918600000001E-2</v>
      </c>
      <c r="P629" s="116">
        <v>53</v>
      </c>
    </row>
    <row r="630" spans="1:16" x14ac:dyDescent="0.25">
      <c r="A630" s="5" t="str">
        <f t="shared" si="20"/>
        <v>Net gains on financial assets and liabilities held for trading to total operating income201409</v>
      </c>
      <c r="B630" s="116">
        <v>201409</v>
      </c>
      <c r="C630" s="116">
        <v>30</v>
      </c>
      <c r="D630" s="116" t="s">
        <v>118</v>
      </c>
      <c r="E630" s="116">
        <v>-6.8332804999999996E-2</v>
      </c>
      <c r="F630" s="116">
        <v>1.2109712E-3</v>
      </c>
      <c r="G630" s="116">
        <v>3.9999863099999998E-2</v>
      </c>
      <c r="H630" s="116">
        <v>7.6641319700000002E-2</v>
      </c>
      <c r="I630" s="116">
        <v>8.3613928899999995E-2</v>
      </c>
      <c r="J630" s="116">
        <v>0.119562737</v>
      </c>
      <c r="K630" s="116">
        <v>0.33903009649999999</v>
      </c>
      <c r="L630" s="117">
        <v>35501509120</v>
      </c>
      <c r="M630" s="117">
        <v>424588457806</v>
      </c>
      <c r="N630" s="116">
        <v>8.4941003000000001E-2</v>
      </c>
      <c r="O630" s="116">
        <v>1.77125276E-2</v>
      </c>
      <c r="P630" s="116">
        <v>55</v>
      </c>
    </row>
    <row r="631" spans="1:16" x14ac:dyDescent="0.25">
      <c r="A631" s="5" t="str">
        <f t="shared" si="20"/>
        <v>Net gains on financial assets and liabilities held for trading to total operating income201412</v>
      </c>
      <c r="B631" s="116">
        <v>201412</v>
      </c>
      <c r="C631" s="116">
        <v>30</v>
      </c>
      <c r="D631" s="116" t="s">
        <v>118</v>
      </c>
      <c r="E631" s="116">
        <v>-8.753996E-2</v>
      </c>
      <c r="F631" s="116">
        <v>-5.0474600000000001E-3</v>
      </c>
      <c r="G631" s="116">
        <v>2.79719233E-2</v>
      </c>
      <c r="H631" s="116">
        <v>6.4671384299999995E-2</v>
      </c>
      <c r="I631" s="116">
        <v>7.1069950199999996E-2</v>
      </c>
      <c r="J631" s="116">
        <v>6.7204704700000006E-2</v>
      </c>
      <c r="K631" s="116">
        <v>0.329575654</v>
      </c>
      <c r="L631" s="117">
        <v>39810316179</v>
      </c>
      <c r="M631" s="117">
        <v>560156804023</v>
      </c>
      <c r="N631" s="116">
        <v>6.6041784500000006E-2</v>
      </c>
      <c r="O631" s="116">
        <v>1.19988904E-2</v>
      </c>
      <c r="P631" s="116">
        <v>54</v>
      </c>
    </row>
    <row r="632" spans="1:16" x14ac:dyDescent="0.25">
      <c r="A632" s="5" t="str">
        <f t="shared" si="20"/>
        <v>Net gains on financial assets and liabilities designated at fair value through profit or loss to total operating income200912</v>
      </c>
      <c r="B632" s="116">
        <v>200912</v>
      </c>
      <c r="C632" s="116">
        <v>31</v>
      </c>
      <c r="D632" s="116" t="s">
        <v>120</v>
      </c>
      <c r="E632" s="116">
        <v>-0.146137454</v>
      </c>
      <c r="F632" s="116">
        <v>-1.7775948E-2</v>
      </c>
      <c r="G632" s="116">
        <v>0</v>
      </c>
      <c r="H632" s="116">
        <v>7.5908123999999999E-3</v>
      </c>
      <c r="I632" s="116">
        <v>2.1505696500000001E-2</v>
      </c>
      <c r="J632" s="116">
        <v>2.1824956E-2</v>
      </c>
      <c r="K632" s="116">
        <v>8.0828516399999994E-2</v>
      </c>
      <c r="L632" s="117">
        <v>11971870181</v>
      </c>
      <c r="M632" s="117">
        <v>556683676110</v>
      </c>
      <c r="N632" s="116">
        <v>-6.806711E-3</v>
      </c>
      <c r="O632" s="116">
        <v>1.1532491000000001E-3</v>
      </c>
      <c r="P632" s="116">
        <v>47</v>
      </c>
    </row>
    <row r="633" spans="1:16" x14ac:dyDescent="0.25">
      <c r="A633" s="5" t="str">
        <f t="shared" si="20"/>
        <v>Net gains on financial assets and liabilities designated at fair value through profit or loss to total operating income201003</v>
      </c>
      <c r="B633" s="116">
        <v>201003</v>
      </c>
      <c r="C633" s="116">
        <v>31</v>
      </c>
      <c r="D633" s="116" t="s">
        <v>120</v>
      </c>
      <c r="E633" s="116">
        <v>-0.143820213</v>
      </c>
      <c r="F633" s="116">
        <v>-1.384546E-2</v>
      </c>
      <c r="G633" s="116">
        <v>0</v>
      </c>
      <c r="H633" s="116">
        <v>2.1258869999999999E-3</v>
      </c>
      <c r="I633" s="116">
        <v>4.2081027299999997E-2</v>
      </c>
      <c r="J633" s="116">
        <v>2.7588781199999999E-2</v>
      </c>
      <c r="K633" s="116">
        <v>0.1187014681</v>
      </c>
      <c r="L633" s="117">
        <v>6205361804.1999998</v>
      </c>
      <c r="M633" s="117">
        <v>147462222291</v>
      </c>
      <c r="N633" s="116">
        <v>3.9741332000000004E-3</v>
      </c>
      <c r="O633" s="116">
        <v>0</v>
      </c>
      <c r="P633" s="116">
        <v>47</v>
      </c>
    </row>
    <row r="634" spans="1:16" x14ac:dyDescent="0.25">
      <c r="A634" s="5" t="str">
        <f t="shared" si="20"/>
        <v>Net gains on financial assets and liabilities designated at fair value through profit or loss to total operating income201006</v>
      </c>
      <c r="B634" s="116">
        <v>201006</v>
      </c>
      <c r="C634" s="116">
        <v>31</v>
      </c>
      <c r="D634" s="116" t="s">
        <v>120</v>
      </c>
      <c r="E634" s="116">
        <v>-0.11269670900000001</v>
      </c>
      <c r="F634" s="116">
        <v>-1.7300013999999999E-2</v>
      </c>
      <c r="G634" s="116">
        <v>0</v>
      </c>
      <c r="H634" s="116">
        <v>-5.987811E-3</v>
      </c>
      <c r="I634" s="116">
        <v>1.1226379700000001E-2</v>
      </c>
      <c r="J634" s="116">
        <v>2.1167247399999999E-2</v>
      </c>
      <c r="K634" s="116">
        <v>0.1187014681</v>
      </c>
      <c r="L634" s="117">
        <v>3254056267.1999998</v>
      </c>
      <c r="M634" s="117">
        <v>289858026551</v>
      </c>
      <c r="N634" s="116">
        <v>9.5325661000000006E-3</v>
      </c>
      <c r="O634" s="116">
        <v>-1.4671020000000001E-3</v>
      </c>
      <c r="P634" s="116">
        <v>47</v>
      </c>
    </row>
    <row r="635" spans="1:16" x14ac:dyDescent="0.25">
      <c r="A635" s="5" t="str">
        <f t="shared" si="20"/>
        <v>Net gains on financial assets and liabilities designated at fair value through profit or loss to total operating income201009</v>
      </c>
      <c r="B635" s="116">
        <v>201009</v>
      </c>
      <c r="C635" s="116">
        <v>31</v>
      </c>
      <c r="D635" s="116" t="s">
        <v>120</v>
      </c>
      <c r="E635" s="116">
        <v>-0.104500473</v>
      </c>
      <c r="F635" s="116">
        <v>-8.8487280000000001E-3</v>
      </c>
      <c r="G635" s="116">
        <v>7.4330299999999995E-5</v>
      </c>
      <c r="H635" s="116">
        <v>5.6693643000000002E-3</v>
      </c>
      <c r="I635" s="116">
        <v>3.11623054E-2</v>
      </c>
      <c r="J635" s="116">
        <v>2.2971084100000001E-2</v>
      </c>
      <c r="K635" s="116">
        <v>0.11682456889999999</v>
      </c>
      <c r="L635" s="117">
        <v>13470064995</v>
      </c>
      <c r="M635" s="117">
        <v>432255086079</v>
      </c>
      <c r="N635" s="116">
        <v>6.5819025000000003E-3</v>
      </c>
      <c r="O635" s="116">
        <v>-2.9644900000000001E-4</v>
      </c>
      <c r="P635" s="116">
        <v>48</v>
      </c>
    </row>
    <row r="636" spans="1:16" x14ac:dyDescent="0.25">
      <c r="A636" s="5" t="str">
        <f t="shared" si="20"/>
        <v>Net gains on financial assets and liabilities designated at fair value through profit or loss to total operating income201012</v>
      </c>
      <c r="B636" s="116">
        <v>201012</v>
      </c>
      <c r="C636" s="116">
        <v>31</v>
      </c>
      <c r="D636" s="116" t="s">
        <v>120</v>
      </c>
      <c r="E636" s="116">
        <v>-7.6124417999999999E-2</v>
      </c>
      <c r="F636" s="116">
        <v>-8.1797099999999998E-3</v>
      </c>
      <c r="G636" s="116">
        <v>9.9543890000000006E-4</v>
      </c>
      <c r="H636" s="116">
        <v>1.22224576E-2</v>
      </c>
      <c r="I636" s="116">
        <v>3.48642994E-2</v>
      </c>
      <c r="J636" s="116">
        <v>2.1479198000000001E-2</v>
      </c>
      <c r="K636" s="116">
        <v>0.1187014681</v>
      </c>
      <c r="L636" s="117">
        <v>20221443096</v>
      </c>
      <c r="M636" s="117">
        <v>580004286599</v>
      </c>
      <c r="N636" s="116">
        <v>3.9001585000000001E-3</v>
      </c>
      <c r="O636" s="116">
        <v>0</v>
      </c>
      <c r="P636" s="116">
        <v>48</v>
      </c>
    </row>
    <row r="637" spans="1:16" x14ac:dyDescent="0.25">
      <c r="A637" s="5" t="str">
        <f t="shared" si="20"/>
        <v>Net gains on financial assets and liabilities designated at fair value through profit or loss to total operating income201103</v>
      </c>
      <c r="B637" s="116">
        <v>201103</v>
      </c>
      <c r="C637" s="116">
        <v>31</v>
      </c>
      <c r="D637" s="116" t="s">
        <v>120</v>
      </c>
      <c r="E637" s="116">
        <v>-3.9725196999999997E-2</v>
      </c>
      <c r="F637" s="116">
        <v>-2.4482560000000002E-3</v>
      </c>
      <c r="G637" s="116">
        <v>3.8434214999999998E-3</v>
      </c>
      <c r="H637" s="116">
        <v>2.9375907499999999E-2</v>
      </c>
      <c r="I637" s="116">
        <v>2.0244823799999999E-2</v>
      </c>
      <c r="J637" s="116">
        <v>1.60398577E-2</v>
      </c>
      <c r="K637" s="116">
        <v>0.26846717939999998</v>
      </c>
      <c r="L637" s="117">
        <v>2955660817.0999999</v>
      </c>
      <c r="M637" s="117">
        <v>145995877678</v>
      </c>
      <c r="N637" s="116">
        <v>4.9915352000000001E-3</v>
      </c>
      <c r="O637" s="116">
        <v>1.9605455999999999E-3</v>
      </c>
      <c r="P637" s="116">
        <v>49</v>
      </c>
    </row>
    <row r="638" spans="1:16" x14ac:dyDescent="0.25">
      <c r="A638" s="5" t="str">
        <f t="shared" si="20"/>
        <v>Net gains on financial assets and liabilities designated at fair value through profit or loss to total operating income201106</v>
      </c>
      <c r="B638" s="116">
        <v>201106</v>
      </c>
      <c r="C638" s="116">
        <v>31</v>
      </c>
      <c r="D638" s="116" t="s">
        <v>120</v>
      </c>
      <c r="E638" s="116">
        <v>-7.0601807000000003E-2</v>
      </c>
      <c r="F638" s="116">
        <v>-5.3998620000000001E-3</v>
      </c>
      <c r="G638" s="116">
        <v>0</v>
      </c>
      <c r="H638" s="116">
        <v>9.7519565000000006E-3</v>
      </c>
      <c r="I638" s="116">
        <v>1.35884723E-2</v>
      </c>
      <c r="J638" s="116">
        <v>1.5782894700000001E-2</v>
      </c>
      <c r="K638" s="116">
        <v>9.9924260599999995E-2</v>
      </c>
      <c r="L638" s="117">
        <v>4116792030.4000001</v>
      </c>
      <c r="M638" s="117">
        <v>302962095234</v>
      </c>
      <c r="N638" s="116">
        <v>6.4476962000000002E-3</v>
      </c>
      <c r="O638" s="116">
        <v>0</v>
      </c>
      <c r="P638" s="116">
        <v>53</v>
      </c>
    </row>
    <row r="639" spans="1:16" x14ac:dyDescent="0.25">
      <c r="A639" s="5" t="str">
        <f t="shared" si="20"/>
        <v>Net gains on financial assets and liabilities designated at fair value through profit or loss to total operating income201109</v>
      </c>
      <c r="B639" s="116">
        <v>201109</v>
      </c>
      <c r="C639" s="116">
        <v>31</v>
      </c>
      <c r="D639" s="116" t="s">
        <v>120</v>
      </c>
      <c r="E639" s="116">
        <v>-0.25495427900000001</v>
      </c>
      <c r="F639" s="116">
        <v>-4.5899920000000002E-3</v>
      </c>
      <c r="G639" s="116">
        <v>-1.20462E-4</v>
      </c>
      <c r="H639" s="116">
        <v>-2.0137107000000001E-2</v>
      </c>
      <c r="I639" s="116">
        <v>1.13170602E-2</v>
      </c>
      <c r="J639" s="116">
        <v>1.7009298499999999E-2</v>
      </c>
      <c r="K639" s="116">
        <v>9.6744091599999998E-2</v>
      </c>
      <c r="L639" s="117">
        <v>4960874670.8999996</v>
      </c>
      <c r="M639" s="117">
        <v>438353650843</v>
      </c>
      <c r="N639" s="116">
        <v>2.2542085999999999E-2</v>
      </c>
      <c r="O639" s="116">
        <v>-1.392749E-3</v>
      </c>
      <c r="P639" s="116">
        <v>54</v>
      </c>
    </row>
    <row r="640" spans="1:16" x14ac:dyDescent="0.25">
      <c r="A640" s="5" t="str">
        <f t="shared" si="20"/>
        <v>Net gains on financial assets and liabilities designated at fair value through profit or loss to total operating income201112</v>
      </c>
      <c r="B640" s="116">
        <v>201112</v>
      </c>
      <c r="C640" s="116">
        <v>31</v>
      </c>
      <c r="D640" s="116" t="s">
        <v>120</v>
      </c>
      <c r="E640" s="116">
        <v>-0.18539797099999999</v>
      </c>
      <c r="F640" s="116">
        <v>-8.5148819999999997E-3</v>
      </c>
      <c r="G640" s="116">
        <v>0</v>
      </c>
      <c r="H640" s="116">
        <v>-1.2848691000000001E-2</v>
      </c>
      <c r="I640" s="116">
        <v>2.8580735000000002E-3</v>
      </c>
      <c r="J640" s="116">
        <v>1.1131034999999999E-2</v>
      </c>
      <c r="K640" s="116">
        <v>7.9026816599999994E-2</v>
      </c>
      <c r="L640" s="117">
        <v>1675870000.5</v>
      </c>
      <c r="M640" s="117">
        <v>586363514614</v>
      </c>
      <c r="N640" s="116">
        <v>7.0611340999999998E-3</v>
      </c>
      <c r="O640" s="116">
        <v>-3.75826E-4</v>
      </c>
      <c r="P640" s="116">
        <v>54</v>
      </c>
    </row>
    <row r="641" spans="1:16" x14ac:dyDescent="0.25">
      <c r="A641" s="5" t="str">
        <f t="shared" si="20"/>
        <v>Net gains on financial assets and liabilities designated at fair value through profit or loss to total operating income201203</v>
      </c>
      <c r="B641" s="116">
        <v>201203</v>
      </c>
      <c r="C641" s="116">
        <v>31</v>
      </c>
      <c r="D641" s="116" t="s">
        <v>120</v>
      </c>
      <c r="E641" s="116">
        <v>-0.204208415</v>
      </c>
      <c r="F641" s="116">
        <v>-5.1501339E-2</v>
      </c>
      <c r="G641" s="116">
        <v>-2.5516699999999999E-4</v>
      </c>
      <c r="H641" s="116">
        <v>-2.9899591E-2</v>
      </c>
      <c r="I641" s="116">
        <v>-4.5143752000000002E-2</v>
      </c>
      <c r="J641" s="116">
        <v>5.3511343000000001E-3</v>
      </c>
      <c r="K641" s="116">
        <v>4.9375449199999998E-2</v>
      </c>
      <c r="L641" s="117">
        <v>-6462707969</v>
      </c>
      <c r="M641" s="117">
        <v>143158414799</v>
      </c>
      <c r="N641" s="116">
        <v>-1.6981796E-2</v>
      </c>
      <c r="O641" s="116">
        <v>0</v>
      </c>
      <c r="P641" s="116">
        <v>54</v>
      </c>
    </row>
    <row r="642" spans="1:16" x14ac:dyDescent="0.25">
      <c r="A642" s="5" t="str">
        <f t="shared" ref="A642:A705" si="21">CONCATENATE(D642,B642)</f>
        <v>Net gains on financial assets and liabilities designated at fair value through profit or loss to total operating income201206</v>
      </c>
      <c r="B642" s="116">
        <v>201206</v>
      </c>
      <c r="C642" s="116">
        <v>31</v>
      </c>
      <c r="D642" s="116" t="s">
        <v>120</v>
      </c>
      <c r="E642" s="116">
        <v>-0.19850121600000001</v>
      </c>
      <c r="F642" s="116">
        <v>-2.3716338999999999E-2</v>
      </c>
      <c r="G642" s="116">
        <v>0</v>
      </c>
      <c r="H642" s="116">
        <v>-1.9267301000000001E-2</v>
      </c>
      <c r="I642" s="116">
        <v>-1.7498479000000001E-2</v>
      </c>
      <c r="J642" s="116">
        <v>6.4167937999999999E-3</v>
      </c>
      <c r="K642" s="116">
        <v>5.50369109E-2</v>
      </c>
      <c r="L642" s="117">
        <v>-4846090278</v>
      </c>
      <c r="M642" s="117">
        <v>276943507016</v>
      </c>
      <c r="N642" s="116">
        <v>-9.2372240000000005E-3</v>
      </c>
      <c r="O642" s="116">
        <v>0</v>
      </c>
      <c r="P642" s="116">
        <v>54</v>
      </c>
    </row>
    <row r="643" spans="1:16" x14ac:dyDescent="0.25">
      <c r="A643" s="5" t="str">
        <f t="shared" si="21"/>
        <v>Net gains on financial assets and liabilities designated at fair value through profit or loss to total operating income201209</v>
      </c>
      <c r="B643" s="116">
        <v>201209</v>
      </c>
      <c r="C643" s="116">
        <v>31</v>
      </c>
      <c r="D643" s="116" t="s">
        <v>120</v>
      </c>
      <c r="E643" s="116">
        <v>-0.18487613</v>
      </c>
      <c r="F643" s="116">
        <v>-2.7376830000000001E-2</v>
      </c>
      <c r="G643" s="116">
        <v>-1.1169610000000001E-3</v>
      </c>
      <c r="H643" s="116">
        <v>-2.0795456E-2</v>
      </c>
      <c r="I643" s="116">
        <v>-2.9916947999999999E-2</v>
      </c>
      <c r="J643" s="116">
        <v>2.4220171999999999E-3</v>
      </c>
      <c r="K643" s="116">
        <v>3.5469859899999998E-2</v>
      </c>
      <c r="L643" s="117">
        <v>-11955457337</v>
      </c>
      <c r="M643" s="117">
        <v>399621552355</v>
      </c>
      <c r="N643" s="116">
        <v>-2.7376830000000001E-2</v>
      </c>
      <c r="O643" s="116">
        <v>0</v>
      </c>
      <c r="P643" s="116">
        <v>54</v>
      </c>
    </row>
    <row r="644" spans="1:16" x14ac:dyDescent="0.25">
      <c r="A644" s="5" t="str">
        <f t="shared" si="21"/>
        <v>Net gains on financial assets and liabilities designated at fair value through profit or loss to total operating income201212</v>
      </c>
      <c r="B644" s="116">
        <v>201212</v>
      </c>
      <c r="C644" s="116">
        <v>31</v>
      </c>
      <c r="D644" s="116" t="s">
        <v>120</v>
      </c>
      <c r="E644" s="116">
        <v>-0.16544141100000001</v>
      </c>
      <c r="F644" s="116">
        <v>-2.1835655999999998E-2</v>
      </c>
      <c r="G644" s="116">
        <v>0</v>
      </c>
      <c r="H644" s="116">
        <v>-1.7829877000000001E-2</v>
      </c>
      <c r="I644" s="116">
        <v>-2.1683134999999999E-2</v>
      </c>
      <c r="J644" s="116">
        <v>3.4759650000000001E-3</v>
      </c>
      <c r="K644" s="116">
        <v>6.5954315200000002E-2</v>
      </c>
      <c r="L644" s="117">
        <v>-11875865410</v>
      </c>
      <c r="M644" s="117">
        <v>547700581373</v>
      </c>
      <c r="N644" s="116">
        <v>-1.6892606000000001E-2</v>
      </c>
      <c r="O644" s="116">
        <v>0</v>
      </c>
      <c r="P644" s="116">
        <v>54</v>
      </c>
    </row>
    <row r="645" spans="1:16" x14ac:dyDescent="0.25">
      <c r="A645" s="5" t="str">
        <f t="shared" si="21"/>
        <v>Net gains on financial assets and liabilities designated at fair value through profit or loss to total operating income201303</v>
      </c>
      <c r="B645" s="116">
        <v>201303</v>
      </c>
      <c r="C645" s="116">
        <v>31</v>
      </c>
      <c r="D645" s="116" t="s">
        <v>120</v>
      </c>
      <c r="E645" s="116">
        <v>-5.0349195999999999E-2</v>
      </c>
      <c r="F645" s="116">
        <v>-3.9673920000000001E-3</v>
      </c>
      <c r="G645" s="116">
        <v>3.162355E-4</v>
      </c>
      <c r="H645" s="116">
        <v>4.7250625999999997E-3</v>
      </c>
      <c r="I645" s="116">
        <v>3.0928420000000002E-3</v>
      </c>
      <c r="J645" s="116">
        <v>9.0463845000000008E-3</v>
      </c>
      <c r="K645" s="116">
        <v>0.10359876899999999</v>
      </c>
      <c r="L645" s="117">
        <v>460669966.50999999</v>
      </c>
      <c r="M645" s="117">
        <v>148947138021</v>
      </c>
      <c r="N645" s="116">
        <v>4.9203329000000002E-3</v>
      </c>
      <c r="O645" s="116">
        <v>0</v>
      </c>
      <c r="P645" s="116">
        <v>53</v>
      </c>
    </row>
    <row r="646" spans="1:16" x14ac:dyDescent="0.25">
      <c r="A646" s="5" t="str">
        <f t="shared" si="21"/>
        <v>Net gains on financial assets and liabilities designated at fair value through profit or loss to total operating income201306</v>
      </c>
      <c r="B646" s="116">
        <v>201306</v>
      </c>
      <c r="C646" s="116">
        <v>31</v>
      </c>
      <c r="D646" s="116" t="s">
        <v>120</v>
      </c>
      <c r="E646" s="116">
        <v>-4.8874505999999998E-2</v>
      </c>
      <c r="F646" s="116">
        <v>-2.7301859999999999E-3</v>
      </c>
      <c r="G646" s="116">
        <v>6.0256640000000005E-4</v>
      </c>
      <c r="H646" s="116">
        <v>2.1633432599999999E-2</v>
      </c>
      <c r="I646" s="116">
        <v>2.3569968399999999E-2</v>
      </c>
      <c r="J646" s="116">
        <v>2.5922491299999999E-2</v>
      </c>
      <c r="K646" s="116">
        <v>0.19227450200000001</v>
      </c>
      <c r="L646" s="117">
        <v>6792230057</v>
      </c>
      <c r="M646" s="117">
        <v>288173066278</v>
      </c>
      <c r="N646" s="116">
        <v>2.2106422399999999E-2</v>
      </c>
      <c r="O646" s="116">
        <v>0</v>
      </c>
      <c r="P646" s="116">
        <v>52</v>
      </c>
    </row>
    <row r="647" spans="1:16" x14ac:dyDescent="0.25">
      <c r="A647" s="5" t="str">
        <f t="shared" si="21"/>
        <v>Net gains on financial assets and liabilities designated at fair value through profit or loss to total operating income201309</v>
      </c>
      <c r="B647" s="116">
        <v>201309</v>
      </c>
      <c r="C647" s="116">
        <v>31</v>
      </c>
      <c r="D647" s="116" t="s">
        <v>120</v>
      </c>
      <c r="E647" s="116">
        <v>-4.4917174999999997E-2</v>
      </c>
      <c r="F647" s="116">
        <v>-3.3030049999999999E-3</v>
      </c>
      <c r="G647" s="116">
        <v>1.1634315999999999E-3</v>
      </c>
      <c r="H647" s="116">
        <v>1.1608872900000001E-2</v>
      </c>
      <c r="I647" s="116">
        <v>7.7737767000000003E-3</v>
      </c>
      <c r="J647" s="116">
        <v>1.1301821300000001E-2</v>
      </c>
      <c r="K647" s="116">
        <v>0.10642564359999999</v>
      </c>
      <c r="L647" s="117">
        <v>3236252127.3000002</v>
      </c>
      <c r="M647" s="117">
        <v>416303715431</v>
      </c>
      <c r="N647" s="116">
        <v>4.9828989000000002E-3</v>
      </c>
      <c r="O647" s="116">
        <v>6.9637289999999999E-4</v>
      </c>
      <c r="P647" s="116">
        <v>53</v>
      </c>
    </row>
    <row r="648" spans="1:16" x14ac:dyDescent="0.25">
      <c r="A648" s="5" t="str">
        <f t="shared" si="21"/>
        <v>Net gains on financial assets and liabilities designated at fair value through profit or loss to total operating income201312</v>
      </c>
      <c r="B648" s="116">
        <v>201312</v>
      </c>
      <c r="C648" s="116">
        <v>31</v>
      </c>
      <c r="D648" s="116" t="s">
        <v>120</v>
      </c>
      <c r="E648" s="116">
        <v>-4.0801830999999997E-2</v>
      </c>
      <c r="F648" s="116">
        <v>-3.0047199999999998E-3</v>
      </c>
      <c r="G648" s="116">
        <v>1.3054830000000001E-3</v>
      </c>
      <c r="H648" s="116">
        <v>7.9134242999999993E-3</v>
      </c>
      <c r="I648" s="116">
        <v>4.930874E-3</v>
      </c>
      <c r="J648" s="116">
        <v>8.2613132999999998E-3</v>
      </c>
      <c r="K648" s="116">
        <v>9.0458515500000003E-2</v>
      </c>
      <c r="L648" s="117">
        <v>2661122036.0999999</v>
      </c>
      <c r="M648" s="117">
        <v>539685665267</v>
      </c>
      <c r="N648" s="116">
        <v>1.4701943000000001E-3</v>
      </c>
      <c r="O648" s="116">
        <v>6.5274150000000004E-4</v>
      </c>
      <c r="P648" s="116">
        <v>53</v>
      </c>
    </row>
    <row r="649" spans="1:16" x14ac:dyDescent="0.25">
      <c r="A649" s="5" t="str">
        <f t="shared" si="21"/>
        <v>Net gains on financial assets and liabilities designated at fair value through profit or loss to total operating income201403</v>
      </c>
      <c r="B649" s="116">
        <v>201403</v>
      </c>
      <c r="C649" s="116">
        <v>31</v>
      </c>
      <c r="D649" s="116" t="s">
        <v>120</v>
      </c>
      <c r="E649" s="116">
        <v>-0.132920335</v>
      </c>
      <c r="F649" s="116">
        <v>-1.6891778999999999E-2</v>
      </c>
      <c r="G649" s="116">
        <v>0</v>
      </c>
      <c r="H649" s="116">
        <v>-1.1230818E-2</v>
      </c>
      <c r="I649" s="116">
        <v>-6.4266360000000003E-3</v>
      </c>
      <c r="J649" s="116">
        <v>8.1661623999999995E-3</v>
      </c>
      <c r="K649" s="116">
        <v>6.4400803699999995E-2</v>
      </c>
      <c r="L649" s="117">
        <v>-890134467.60000002</v>
      </c>
      <c r="M649" s="117">
        <v>138507070886</v>
      </c>
      <c r="N649" s="116">
        <v>7.7426795000000003E-3</v>
      </c>
      <c r="O649" s="116">
        <v>0</v>
      </c>
      <c r="P649" s="116">
        <v>53</v>
      </c>
    </row>
    <row r="650" spans="1:16" x14ac:dyDescent="0.25">
      <c r="A650" s="5" t="str">
        <f t="shared" si="21"/>
        <v>Net gains on financial assets and liabilities designated at fair value through profit or loss to total operating income201406</v>
      </c>
      <c r="B650" s="116">
        <v>201406</v>
      </c>
      <c r="C650" s="116">
        <v>31</v>
      </c>
      <c r="D650" s="116" t="s">
        <v>120</v>
      </c>
      <c r="E650" s="116">
        <v>-0.18793141499999999</v>
      </c>
      <c r="F650" s="116">
        <v>-2.5711718000000001E-2</v>
      </c>
      <c r="G650" s="116">
        <v>-4.6303099999999998E-4</v>
      </c>
      <c r="H650" s="116">
        <v>-1.9312875E-2</v>
      </c>
      <c r="I650" s="116">
        <v>-1.8242321999999998E-2</v>
      </c>
      <c r="J650" s="116">
        <v>4.7687655000000001E-3</v>
      </c>
      <c r="K650" s="116">
        <v>6.8168388100000005E-2</v>
      </c>
      <c r="L650" s="117">
        <v>-4917784624</v>
      </c>
      <c r="M650" s="117">
        <v>269581072147</v>
      </c>
      <c r="N650" s="116">
        <v>-7.99477E-3</v>
      </c>
      <c r="O650" s="116">
        <v>-2.5560140000000001E-6</v>
      </c>
      <c r="P650" s="116">
        <v>52</v>
      </c>
    </row>
    <row r="651" spans="1:16" x14ac:dyDescent="0.25">
      <c r="A651" s="5" t="str">
        <f t="shared" si="21"/>
        <v>Net gains on financial assets and liabilities designated at fair value through profit or loss to total operating income201409</v>
      </c>
      <c r="B651" s="116">
        <v>201409</v>
      </c>
      <c r="C651" s="116">
        <v>31</v>
      </c>
      <c r="D651" s="116" t="s">
        <v>120</v>
      </c>
      <c r="E651" s="116">
        <v>-0.23013354599999999</v>
      </c>
      <c r="F651" s="116">
        <v>-3.0540707E-2</v>
      </c>
      <c r="G651" s="116">
        <v>-6.6486400000000004E-4</v>
      </c>
      <c r="H651" s="116">
        <v>-2.7507712E-2</v>
      </c>
      <c r="I651" s="116">
        <v>-1.509304E-2</v>
      </c>
      <c r="J651" s="116">
        <v>7.0541420000000002E-3</v>
      </c>
      <c r="K651" s="116">
        <v>2.94822821E-2</v>
      </c>
      <c r="L651" s="117">
        <v>-6408330588</v>
      </c>
      <c r="M651" s="117">
        <v>424588457806</v>
      </c>
      <c r="N651" s="116">
        <v>5.7211800000000004E-4</v>
      </c>
      <c r="O651" s="116">
        <v>-9.4617500000000005E-4</v>
      </c>
      <c r="P651" s="116">
        <v>50</v>
      </c>
    </row>
    <row r="652" spans="1:16" x14ac:dyDescent="0.25">
      <c r="A652" s="5" t="str">
        <f t="shared" si="21"/>
        <v>Net gains on financial assets and liabilities designated at fair value through profit or loss to total operating income201412</v>
      </c>
      <c r="B652" s="116">
        <v>201412</v>
      </c>
      <c r="C652" s="116">
        <v>31</v>
      </c>
      <c r="D652" s="116" t="s">
        <v>120</v>
      </c>
      <c r="E652" s="116">
        <v>-0.11660457</v>
      </c>
      <c r="F652" s="116">
        <v>-2.6862123000000002E-2</v>
      </c>
      <c r="G652" s="116">
        <v>-2.0102999999999999E-4</v>
      </c>
      <c r="H652" s="116">
        <v>-2.1275129E-2</v>
      </c>
      <c r="I652" s="116">
        <v>-1.0628581E-2</v>
      </c>
      <c r="J652" s="116">
        <v>5.6341593999999998E-3</v>
      </c>
      <c r="K652" s="116">
        <v>3.1876040199999997E-2</v>
      </c>
      <c r="L652" s="117">
        <v>-5953671978</v>
      </c>
      <c r="M652" s="117">
        <v>560156804023</v>
      </c>
      <c r="N652" s="116">
        <v>5.5441979999999995E-4</v>
      </c>
      <c r="O652" s="116">
        <v>-2.20134E-4</v>
      </c>
      <c r="P652" s="116">
        <v>51</v>
      </c>
    </row>
    <row r="653" spans="1:16" x14ac:dyDescent="0.25">
      <c r="A653" s="5" t="str">
        <f t="shared" si="21"/>
        <v>Net other operating income  to total operating income200912</v>
      </c>
      <c r="B653" s="116">
        <v>200912</v>
      </c>
      <c r="C653" s="116">
        <v>32</v>
      </c>
      <c r="D653" s="116" t="s">
        <v>122</v>
      </c>
      <c r="E653" s="116">
        <v>-0.20769664600000001</v>
      </c>
      <c r="F653" s="116">
        <v>-7.9205749999999991E-3</v>
      </c>
      <c r="G653" s="116">
        <v>2.2976896300000001E-2</v>
      </c>
      <c r="H653" s="116">
        <v>5.2853824999999997E-3</v>
      </c>
      <c r="I653" s="116">
        <v>1.12288226E-2</v>
      </c>
      <c r="J653" s="116">
        <v>6.0783383900000001E-2</v>
      </c>
      <c r="K653" s="116">
        <v>0.1379137923</v>
      </c>
      <c r="L653" s="117">
        <v>6250902247.1000004</v>
      </c>
      <c r="M653" s="117">
        <v>556683676110</v>
      </c>
      <c r="N653" s="116">
        <v>4.3999508999999999E-2</v>
      </c>
      <c r="O653" s="116">
        <v>1.58890306E-2</v>
      </c>
      <c r="P653" s="116">
        <v>49</v>
      </c>
    </row>
    <row r="654" spans="1:16" x14ac:dyDescent="0.25">
      <c r="A654" s="5" t="str">
        <f t="shared" si="21"/>
        <v>Net other operating income  to total operating income201003</v>
      </c>
      <c r="B654" s="116">
        <v>201003</v>
      </c>
      <c r="C654" s="116">
        <v>32</v>
      </c>
      <c r="D654" s="116" t="s">
        <v>122</v>
      </c>
      <c r="E654" s="116">
        <v>-0.159123033</v>
      </c>
      <c r="F654" s="116">
        <v>-4.1153799999999998E-4</v>
      </c>
      <c r="G654" s="116">
        <v>2.1131512000000002E-2</v>
      </c>
      <c r="H654" s="116">
        <v>9.2614619000000002E-3</v>
      </c>
      <c r="I654" s="116">
        <v>1.7302419999999999E-4</v>
      </c>
      <c r="J654" s="116">
        <v>4.3954006400000002E-2</v>
      </c>
      <c r="K654" s="116">
        <v>0.1149447686</v>
      </c>
      <c r="L654" s="117">
        <v>25514532.951000001</v>
      </c>
      <c r="M654" s="117">
        <v>147462222291</v>
      </c>
      <c r="N654" s="116">
        <v>2.0711154700000001E-2</v>
      </c>
      <c r="O654" s="116">
        <v>2.1131512000000002E-2</v>
      </c>
      <c r="P654" s="116">
        <v>49</v>
      </c>
    </row>
    <row r="655" spans="1:16" x14ac:dyDescent="0.25">
      <c r="A655" s="5" t="str">
        <f t="shared" si="21"/>
        <v>Net other operating income  to total operating income201006</v>
      </c>
      <c r="B655" s="116">
        <v>201006</v>
      </c>
      <c r="C655" s="116">
        <v>32</v>
      </c>
      <c r="D655" s="116" t="s">
        <v>122</v>
      </c>
      <c r="E655" s="116">
        <v>-0.14858450400000001</v>
      </c>
      <c r="F655" s="116">
        <v>-6.566901E-3</v>
      </c>
      <c r="G655" s="116">
        <v>1.5373953500000001E-2</v>
      </c>
      <c r="H655" s="116">
        <v>3.9199062E-3</v>
      </c>
      <c r="I655" s="116">
        <v>-6.8549699999999997E-4</v>
      </c>
      <c r="J655" s="116">
        <v>4.3954006400000002E-2</v>
      </c>
      <c r="K655" s="116">
        <v>0.1181880545</v>
      </c>
      <c r="L655" s="117">
        <v>-198696734</v>
      </c>
      <c r="M655" s="117">
        <v>289858026551</v>
      </c>
      <c r="N655" s="116">
        <v>2.9665699100000002E-2</v>
      </c>
      <c r="O655" s="116">
        <v>1.2563059E-2</v>
      </c>
      <c r="P655" s="116">
        <v>49</v>
      </c>
    </row>
    <row r="656" spans="1:16" x14ac:dyDescent="0.25">
      <c r="A656" s="5" t="str">
        <f t="shared" si="21"/>
        <v>Net other operating income  to total operating income201009</v>
      </c>
      <c r="B656" s="116">
        <v>201009</v>
      </c>
      <c r="C656" s="116">
        <v>32</v>
      </c>
      <c r="D656" s="116" t="s">
        <v>122</v>
      </c>
      <c r="E656" s="116">
        <v>-0.14858450400000001</v>
      </c>
      <c r="F656" s="116">
        <v>-7.6502860000000001E-3</v>
      </c>
      <c r="G656" s="116">
        <v>1.42910694E-2</v>
      </c>
      <c r="H656" s="116">
        <v>4.1303054999999997E-3</v>
      </c>
      <c r="I656" s="116">
        <v>-2.186421E-3</v>
      </c>
      <c r="J656" s="116">
        <v>5.3643761700000001E-2</v>
      </c>
      <c r="K656" s="116">
        <v>0.1190223581</v>
      </c>
      <c r="L656" s="117">
        <v>-945091711.29999995</v>
      </c>
      <c r="M656" s="117">
        <v>432255086079</v>
      </c>
      <c r="N656" s="116">
        <v>2.9660610099999998E-2</v>
      </c>
      <c r="O656" s="116">
        <v>1.0069754699999999E-2</v>
      </c>
      <c r="P656" s="116">
        <v>50</v>
      </c>
    </row>
    <row r="657" spans="1:16" x14ac:dyDescent="0.25">
      <c r="A657" s="5" t="str">
        <f t="shared" si="21"/>
        <v>Net other operating income  to total operating income201012</v>
      </c>
      <c r="B657" s="116">
        <v>201012</v>
      </c>
      <c r="C657" s="116">
        <v>32</v>
      </c>
      <c r="D657" s="116" t="s">
        <v>122</v>
      </c>
      <c r="E657" s="116">
        <v>-0.14858450400000001</v>
      </c>
      <c r="F657" s="116">
        <v>-8.1255709999999998E-3</v>
      </c>
      <c r="G657" s="116">
        <v>1.7056487700000001E-2</v>
      </c>
      <c r="H657" s="116">
        <v>8.3508710000000002E-4</v>
      </c>
      <c r="I657" s="116">
        <v>-3.1116270000000001E-3</v>
      </c>
      <c r="J657" s="116">
        <v>4.36532278E-2</v>
      </c>
      <c r="K657" s="116">
        <v>0.11624097379999999</v>
      </c>
      <c r="L657" s="117">
        <v>-1804756776</v>
      </c>
      <c r="M657" s="117">
        <v>580004286599</v>
      </c>
      <c r="N657" s="116">
        <v>2.88973249E-2</v>
      </c>
      <c r="O657" s="116">
        <v>1.5815931799999999E-2</v>
      </c>
      <c r="P657" s="116">
        <v>50</v>
      </c>
    </row>
    <row r="658" spans="1:16" x14ac:dyDescent="0.25">
      <c r="A658" s="5" t="str">
        <f t="shared" si="21"/>
        <v>Net other operating income  to total operating income201103</v>
      </c>
      <c r="B658" s="116">
        <v>201103</v>
      </c>
      <c r="C658" s="116">
        <v>32</v>
      </c>
      <c r="D658" s="116" t="s">
        <v>122</v>
      </c>
      <c r="E658" s="116">
        <v>-0.25053699200000001</v>
      </c>
      <c r="F658" s="116">
        <v>-6.7343050000000003E-3</v>
      </c>
      <c r="G658" s="116">
        <v>2.8550060799999999E-2</v>
      </c>
      <c r="H658" s="116">
        <v>9.6846434999999995E-3</v>
      </c>
      <c r="I658" s="116">
        <v>1.9598091999999999E-3</v>
      </c>
      <c r="J658" s="116">
        <v>5.7614688999999997E-2</v>
      </c>
      <c r="K658" s="116">
        <v>0.1559649437</v>
      </c>
      <c r="L658" s="117">
        <v>286124061.58999997</v>
      </c>
      <c r="M658" s="117">
        <v>145995877678</v>
      </c>
      <c r="N658" s="116">
        <v>4.0424699500000001E-2</v>
      </c>
      <c r="O658" s="116">
        <v>2.44424819E-2</v>
      </c>
      <c r="P658" s="116">
        <v>51</v>
      </c>
    </row>
    <row r="659" spans="1:16" x14ac:dyDescent="0.25">
      <c r="A659" s="5" t="str">
        <f t="shared" si="21"/>
        <v>Net other operating income  to total operating income201106</v>
      </c>
      <c r="B659" s="116">
        <v>201106</v>
      </c>
      <c r="C659" s="116">
        <v>32</v>
      </c>
      <c r="D659" s="116" t="s">
        <v>122</v>
      </c>
      <c r="E659" s="116">
        <v>-0.22865105699999999</v>
      </c>
      <c r="F659" s="116">
        <v>1.2189988000000001E-3</v>
      </c>
      <c r="G659" s="116">
        <v>2.82054874E-2</v>
      </c>
      <c r="H659" s="116">
        <v>1.84618873E-2</v>
      </c>
      <c r="I659" s="116">
        <v>2.9746350999999998E-3</v>
      </c>
      <c r="J659" s="116">
        <v>5.9824503399999999E-2</v>
      </c>
      <c r="K659" s="116">
        <v>0.15511756769999999</v>
      </c>
      <c r="L659" s="117">
        <v>901201691.03999996</v>
      </c>
      <c r="M659" s="117">
        <v>302962095234</v>
      </c>
      <c r="N659" s="116">
        <v>5.1752460399999999E-2</v>
      </c>
      <c r="O659" s="116">
        <v>2.6311481000000001E-2</v>
      </c>
      <c r="P659" s="116">
        <v>56</v>
      </c>
    </row>
    <row r="660" spans="1:16" x14ac:dyDescent="0.25">
      <c r="A660" s="5" t="str">
        <f t="shared" si="21"/>
        <v>Net other operating income  to total operating income201109</v>
      </c>
      <c r="B660" s="116">
        <v>201109</v>
      </c>
      <c r="C660" s="116">
        <v>32</v>
      </c>
      <c r="D660" s="116" t="s">
        <v>122</v>
      </c>
      <c r="E660" s="116">
        <v>-0.45002942899999998</v>
      </c>
      <c r="F660" s="116">
        <v>-2.8423599999999999E-3</v>
      </c>
      <c r="G660" s="116">
        <v>2.3975020699999999E-2</v>
      </c>
      <c r="H660" s="116">
        <v>-0.23386262399999999</v>
      </c>
      <c r="I660" s="116">
        <v>2.6144450000000001E-4</v>
      </c>
      <c r="J660" s="116">
        <v>6.0723323099999997E-2</v>
      </c>
      <c r="K660" s="116">
        <v>0.1835229012</v>
      </c>
      <c r="L660" s="117">
        <v>114605172.87</v>
      </c>
      <c r="M660" s="117">
        <v>438353650843</v>
      </c>
      <c r="N660" s="116">
        <v>2.9709091900000002E-2</v>
      </c>
      <c r="O660" s="116">
        <v>2.1119441199999998E-2</v>
      </c>
      <c r="P660" s="116">
        <v>56</v>
      </c>
    </row>
    <row r="661" spans="1:16" x14ac:dyDescent="0.25">
      <c r="A661" s="5" t="str">
        <f t="shared" si="21"/>
        <v>Net other operating income  to total operating income201112</v>
      </c>
      <c r="B661" s="116">
        <v>201112</v>
      </c>
      <c r="C661" s="116">
        <v>32</v>
      </c>
      <c r="D661" s="116" t="s">
        <v>122</v>
      </c>
      <c r="E661" s="116">
        <v>-0.44869537300000001</v>
      </c>
      <c r="F661" s="116">
        <v>-1.3637300999999999E-2</v>
      </c>
      <c r="G661" s="116">
        <v>2.0088761399999999E-2</v>
      </c>
      <c r="H661" s="116">
        <v>-2.9787132000000001E-2</v>
      </c>
      <c r="I661" s="116">
        <v>-1.6821100000000001E-4</v>
      </c>
      <c r="J661" s="116">
        <v>5.8644122700000002E-2</v>
      </c>
      <c r="K661" s="116">
        <v>0.23185509879999999</v>
      </c>
      <c r="L661" s="117">
        <v>-98632576.230000004</v>
      </c>
      <c r="M661" s="117">
        <v>586363514614</v>
      </c>
      <c r="N661" s="116">
        <v>4.6748553499999998E-2</v>
      </c>
      <c r="O661" s="116">
        <v>1.4944356000000001E-2</v>
      </c>
      <c r="P661" s="116">
        <v>56</v>
      </c>
    </row>
    <row r="662" spans="1:16" x14ac:dyDescent="0.25">
      <c r="A662" s="5" t="str">
        <f t="shared" si="21"/>
        <v>Net other operating income  to total operating income201203</v>
      </c>
      <c r="B662" s="116">
        <v>201203</v>
      </c>
      <c r="C662" s="116">
        <v>32</v>
      </c>
      <c r="D662" s="116" t="s">
        <v>122</v>
      </c>
      <c r="E662" s="116">
        <v>-0.472957189</v>
      </c>
      <c r="F662" s="116">
        <v>-3.0369721999999998E-2</v>
      </c>
      <c r="G662" s="116">
        <v>1.9282570400000001E-2</v>
      </c>
      <c r="H662" s="116">
        <v>-1.2954588E-2</v>
      </c>
      <c r="I662" s="116">
        <v>-1.4005792E-2</v>
      </c>
      <c r="J662" s="116">
        <v>4.9859680599999998E-2</v>
      </c>
      <c r="K662" s="116">
        <v>0.19104963329999999</v>
      </c>
      <c r="L662" s="117">
        <v>-2005046967</v>
      </c>
      <c r="M662" s="117">
        <v>143158414799</v>
      </c>
      <c r="N662" s="116">
        <v>2.0571472300000001E-2</v>
      </c>
      <c r="O662" s="116">
        <v>1.4811233700000001E-2</v>
      </c>
      <c r="P662" s="116">
        <v>56</v>
      </c>
    </row>
    <row r="663" spans="1:16" x14ac:dyDescent="0.25">
      <c r="A663" s="5" t="str">
        <f t="shared" si="21"/>
        <v>Net other operating income  to total operating income201206</v>
      </c>
      <c r="B663" s="116">
        <v>201206</v>
      </c>
      <c r="C663" s="116">
        <v>32</v>
      </c>
      <c r="D663" s="116" t="s">
        <v>122</v>
      </c>
      <c r="E663" s="116">
        <v>-0.22835386499999999</v>
      </c>
      <c r="F663" s="116">
        <v>-3.6842453999999997E-2</v>
      </c>
      <c r="G663" s="116">
        <v>2.22771779E-2</v>
      </c>
      <c r="H663" s="116">
        <v>4.8057248999999998E-3</v>
      </c>
      <c r="I663" s="116">
        <v>-5.6270549999999997E-3</v>
      </c>
      <c r="J663" s="116">
        <v>5.9350682199999998E-2</v>
      </c>
      <c r="K663" s="116">
        <v>0.16143429570000001</v>
      </c>
      <c r="L663" s="117">
        <v>-1558376340</v>
      </c>
      <c r="M663" s="117">
        <v>276943507016</v>
      </c>
      <c r="N663" s="116">
        <v>2.8105858500000001E-2</v>
      </c>
      <c r="O663" s="116">
        <v>1.8685426500000001E-2</v>
      </c>
      <c r="P663" s="116">
        <v>56</v>
      </c>
    </row>
    <row r="664" spans="1:16" x14ac:dyDescent="0.25">
      <c r="A664" s="5" t="str">
        <f t="shared" si="21"/>
        <v>Net other operating income  to total operating income201209</v>
      </c>
      <c r="B664" s="116">
        <v>201209</v>
      </c>
      <c r="C664" s="116">
        <v>32</v>
      </c>
      <c r="D664" s="116" t="s">
        <v>122</v>
      </c>
      <c r="E664" s="116">
        <v>-0.27888839199999998</v>
      </c>
      <c r="F664" s="116">
        <v>-2.6029561E-2</v>
      </c>
      <c r="G664" s="116">
        <v>2.2889644600000002E-2</v>
      </c>
      <c r="H664" s="116">
        <v>1.2343297E-2</v>
      </c>
      <c r="I664" s="116">
        <v>-1.8126841000000001E-2</v>
      </c>
      <c r="J664" s="116">
        <v>4.7116354399999998E-2</v>
      </c>
      <c r="K664" s="116">
        <v>0.18086693139999999</v>
      </c>
      <c r="L664" s="117">
        <v>-7243876363</v>
      </c>
      <c r="M664" s="117">
        <v>399621552355</v>
      </c>
      <c r="N664" s="116">
        <v>2.2249434200000001E-2</v>
      </c>
      <c r="O664" s="116">
        <v>2.3588260100000001E-2</v>
      </c>
      <c r="P664" s="116">
        <v>56</v>
      </c>
    </row>
    <row r="665" spans="1:16" x14ac:dyDescent="0.25">
      <c r="A665" s="5" t="str">
        <f t="shared" si="21"/>
        <v>Net other operating income  to total operating income201212</v>
      </c>
      <c r="B665" s="116">
        <v>201212</v>
      </c>
      <c r="C665" s="116">
        <v>32</v>
      </c>
      <c r="D665" s="116" t="s">
        <v>122</v>
      </c>
      <c r="E665" s="116">
        <v>-0.20962040900000001</v>
      </c>
      <c r="F665" s="116">
        <v>-1.5372782E-2</v>
      </c>
      <c r="G665" s="116">
        <v>2.46148497E-2</v>
      </c>
      <c r="H665" s="116">
        <v>1.3364209E-2</v>
      </c>
      <c r="I665" s="116">
        <v>-1.7066389000000001E-2</v>
      </c>
      <c r="J665" s="116">
        <v>4.8263206199999999E-2</v>
      </c>
      <c r="K665" s="116">
        <v>0.14706959319999999</v>
      </c>
      <c r="L665" s="117">
        <v>-9347270926</v>
      </c>
      <c r="M665" s="117">
        <v>547700581373</v>
      </c>
      <c r="N665" s="116">
        <v>1.7624721900000001E-2</v>
      </c>
      <c r="O665" s="116">
        <v>2.7917407799999999E-2</v>
      </c>
      <c r="P665" s="116">
        <v>56</v>
      </c>
    </row>
    <row r="666" spans="1:16" x14ac:dyDescent="0.25">
      <c r="A666" s="5" t="str">
        <f t="shared" si="21"/>
        <v>Net other operating income  to total operating income201303</v>
      </c>
      <c r="B666" s="116">
        <v>201303</v>
      </c>
      <c r="C666" s="116">
        <v>32</v>
      </c>
      <c r="D666" s="116" t="s">
        <v>122</v>
      </c>
      <c r="E666" s="116">
        <v>-0.21415489300000001</v>
      </c>
      <c r="F666" s="116">
        <v>-2.8395788000000002E-2</v>
      </c>
      <c r="G666" s="116">
        <v>9.3242857000000005E-3</v>
      </c>
      <c r="H666" s="116">
        <v>3.0599023699999998E-2</v>
      </c>
      <c r="I666" s="116">
        <v>3.9707989999999998E-4</v>
      </c>
      <c r="J666" s="116">
        <v>4.24704968E-2</v>
      </c>
      <c r="K666" s="116">
        <v>0.51137066099999995</v>
      </c>
      <c r="L666" s="117">
        <v>59143911.281999998</v>
      </c>
      <c r="M666" s="117">
        <v>148947138021</v>
      </c>
      <c r="N666" s="116">
        <v>5.6336032000000001E-3</v>
      </c>
      <c r="O666" s="116">
        <v>1.1154562099999999E-2</v>
      </c>
      <c r="P666" s="116">
        <v>55</v>
      </c>
    </row>
    <row r="667" spans="1:16" x14ac:dyDescent="0.25">
      <c r="A667" s="5" t="str">
        <f t="shared" si="21"/>
        <v>Net other operating income  to total operating income201306</v>
      </c>
      <c r="B667" s="116">
        <v>201306</v>
      </c>
      <c r="C667" s="116">
        <v>32</v>
      </c>
      <c r="D667" s="116" t="s">
        <v>122</v>
      </c>
      <c r="E667" s="116">
        <v>-0.14113304700000001</v>
      </c>
      <c r="F667" s="116">
        <v>-4.5901655999999999E-2</v>
      </c>
      <c r="G667" s="116">
        <v>1.78919248E-2</v>
      </c>
      <c r="H667" s="116">
        <v>2.7102965400000002E-2</v>
      </c>
      <c r="I667" s="116">
        <v>2.3807790000000001E-4</v>
      </c>
      <c r="J667" s="116">
        <v>6.2792437399999998E-2</v>
      </c>
      <c r="K667" s="116">
        <v>0.30899221859999998</v>
      </c>
      <c r="L667" s="117">
        <v>68607645.853</v>
      </c>
      <c r="M667" s="117">
        <v>288173066278</v>
      </c>
      <c r="N667" s="116">
        <v>2.0909850800000001E-2</v>
      </c>
      <c r="O667" s="116">
        <v>1.02504807E-2</v>
      </c>
      <c r="P667" s="116">
        <v>55</v>
      </c>
    </row>
    <row r="668" spans="1:16" x14ac:dyDescent="0.25">
      <c r="A668" s="5" t="str">
        <f t="shared" si="21"/>
        <v>Net other operating income  to total operating income201309</v>
      </c>
      <c r="B668" s="116">
        <v>201309</v>
      </c>
      <c r="C668" s="116">
        <v>32</v>
      </c>
      <c r="D668" s="116" t="s">
        <v>122</v>
      </c>
      <c r="E668" s="116">
        <v>-0.165701932</v>
      </c>
      <c r="F668" s="116">
        <v>-3.5103625999999999E-2</v>
      </c>
      <c r="G668" s="116">
        <v>1.9714947399999998E-2</v>
      </c>
      <c r="H668" s="116">
        <v>2.1397061299999999E-2</v>
      </c>
      <c r="I668" s="116">
        <v>-8.5942280000000006E-3</v>
      </c>
      <c r="J668" s="116">
        <v>5.3197321300000003E-2</v>
      </c>
      <c r="K668" s="116">
        <v>0.2427292466</v>
      </c>
      <c r="L668" s="117">
        <v>-3577808914</v>
      </c>
      <c r="M668" s="117">
        <v>416303715431</v>
      </c>
      <c r="N668" s="116">
        <v>1.9714947399999998E-2</v>
      </c>
      <c r="O668" s="116">
        <v>1.82426576E-2</v>
      </c>
      <c r="P668" s="116">
        <v>55</v>
      </c>
    </row>
    <row r="669" spans="1:16" x14ac:dyDescent="0.25">
      <c r="A669" s="5" t="str">
        <f t="shared" si="21"/>
        <v>Net other operating income  to total operating income201312</v>
      </c>
      <c r="B669" s="116">
        <v>201312</v>
      </c>
      <c r="C669" s="116">
        <v>32</v>
      </c>
      <c r="D669" s="116" t="s">
        <v>122</v>
      </c>
      <c r="E669" s="116">
        <v>-0.34230144400000001</v>
      </c>
      <c r="F669" s="116">
        <v>-3.227961E-2</v>
      </c>
      <c r="G669" s="116">
        <v>1.6510611599999999E-2</v>
      </c>
      <c r="H669" s="116">
        <v>1.2954221300000001E-2</v>
      </c>
      <c r="I669" s="116">
        <v>-1.7680958E-2</v>
      </c>
      <c r="J669" s="116">
        <v>5.0794011200000003E-2</v>
      </c>
      <c r="K669" s="116">
        <v>0.26149536029999998</v>
      </c>
      <c r="L669" s="117">
        <v>-9542159828</v>
      </c>
      <c r="M669" s="117">
        <v>539685665267</v>
      </c>
      <c r="N669" s="116">
        <v>1.9885074400000001E-2</v>
      </c>
      <c r="O669" s="116">
        <v>1.3205385700000001E-2</v>
      </c>
      <c r="P669" s="116">
        <v>55</v>
      </c>
    </row>
    <row r="670" spans="1:16" x14ac:dyDescent="0.25">
      <c r="A670" s="5" t="str">
        <f t="shared" si="21"/>
        <v>Net other operating income  to total operating income201403</v>
      </c>
      <c r="B670" s="116">
        <v>201403</v>
      </c>
      <c r="C670" s="116">
        <v>32</v>
      </c>
      <c r="D670" s="116" t="s">
        <v>122</v>
      </c>
      <c r="E670" s="116">
        <v>-0.12258741500000001</v>
      </c>
      <c r="F670" s="116">
        <v>-2.5309980999999999E-2</v>
      </c>
      <c r="G670" s="116">
        <v>8.2206654000000004E-3</v>
      </c>
      <c r="H670" s="116">
        <v>-5.6846889999999997E-3</v>
      </c>
      <c r="I670" s="116">
        <v>-1.5155192E-2</v>
      </c>
      <c r="J670" s="116">
        <v>3.9378334899999999E-2</v>
      </c>
      <c r="K670" s="116">
        <v>0.10575312420000001</v>
      </c>
      <c r="L670" s="117">
        <v>-2099101193</v>
      </c>
      <c r="M670" s="117">
        <v>138507070886</v>
      </c>
      <c r="N670" s="116">
        <v>2.3767476199999998E-2</v>
      </c>
      <c r="O670" s="116">
        <v>4.2479025000000002E-3</v>
      </c>
      <c r="P670" s="116">
        <v>55</v>
      </c>
    </row>
    <row r="671" spans="1:16" x14ac:dyDescent="0.25">
      <c r="A671" s="5" t="str">
        <f t="shared" si="21"/>
        <v>Net other operating income  to total operating income201406</v>
      </c>
      <c r="B671" s="116">
        <v>201406</v>
      </c>
      <c r="C671" s="116">
        <v>32</v>
      </c>
      <c r="D671" s="116" t="s">
        <v>122</v>
      </c>
      <c r="E671" s="116">
        <v>-0.43122689800000003</v>
      </c>
      <c r="F671" s="116">
        <v>-2.5074592999999999E-2</v>
      </c>
      <c r="G671" s="116">
        <v>9.2661909000000004E-3</v>
      </c>
      <c r="H671" s="116">
        <v>-1.6478137E-2</v>
      </c>
      <c r="I671" s="116">
        <v>-2.7748610999999999E-2</v>
      </c>
      <c r="J671" s="116">
        <v>4.10442081E-2</v>
      </c>
      <c r="K671" s="116">
        <v>0.1150674107</v>
      </c>
      <c r="L671" s="117">
        <v>-7480500248</v>
      </c>
      <c r="M671" s="117">
        <v>269581072147</v>
      </c>
      <c r="N671" s="116">
        <v>2.3515935500000001E-2</v>
      </c>
      <c r="O671" s="116">
        <v>5.4779490000000002E-3</v>
      </c>
      <c r="P671" s="116">
        <v>55</v>
      </c>
    </row>
    <row r="672" spans="1:16" x14ac:dyDescent="0.25">
      <c r="A672" s="5" t="str">
        <f t="shared" si="21"/>
        <v>Net other operating income  to total operating income201409</v>
      </c>
      <c r="B672" s="116">
        <v>201409</v>
      </c>
      <c r="C672" s="116">
        <v>32</v>
      </c>
      <c r="D672" s="116" t="s">
        <v>122</v>
      </c>
      <c r="E672" s="116">
        <v>-8.4499063999999999E-2</v>
      </c>
      <c r="F672" s="116">
        <v>-1.2272191999999999E-2</v>
      </c>
      <c r="G672" s="116">
        <v>1.49886271E-2</v>
      </c>
      <c r="H672" s="116">
        <v>4.1619863999999996E-3</v>
      </c>
      <c r="I672" s="116">
        <v>1.8490535900000001E-2</v>
      </c>
      <c r="J672" s="116">
        <v>5.47213275E-2</v>
      </c>
      <c r="K672" s="116">
        <v>0.1022636552</v>
      </c>
      <c r="L672" s="117">
        <v>7850868130.3000002</v>
      </c>
      <c r="M672" s="117">
        <v>424588457806</v>
      </c>
      <c r="N672" s="116">
        <v>1.39422299E-2</v>
      </c>
      <c r="O672" s="116">
        <v>1.5602776699999999E-2</v>
      </c>
      <c r="P672" s="116">
        <v>55</v>
      </c>
    </row>
    <row r="673" spans="1:16" x14ac:dyDescent="0.25">
      <c r="A673" s="5" t="str">
        <f t="shared" si="21"/>
        <v>Net other operating income  to total operating income201412</v>
      </c>
      <c r="B673" s="116">
        <v>201412</v>
      </c>
      <c r="C673" s="116">
        <v>32</v>
      </c>
      <c r="D673" s="116" t="s">
        <v>122</v>
      </c>
      <c r="E673" s="116">
        <v>-8.0437554999999994E-2</v>
      </c>
      <c r="F673" s="116">
        <v>-6.3787189999999997E-3</v>
      </c>
      <c r="G673" s="116">
        <v>2.0562587E-2</v>
      </c>
      <c r="H673" s="116">
        <v>2.4275500000000002E-5</v>
      </c>
      <c r="I673" s="116">
        <v>2.2407446399999999E-2</v>
      </c>
      <c r="J673" s="116">
        <v>5.70230127E-2</v>
      </c>
      <c r="K673" s="116">
        <v>0.18957279290000001</v>
      </c>
      <c r="L673" s="117">
        <v>12551683587</v>
      </c>
      <c r="M673" s="117">
        <v>560156804023</v>
      </c>
      <c r="N673" s="116">
        <v>3.00426993E-2</v>
      </c>
      <c r="O673" s="116">
        <v>1.8678409900000002E-2</v>
      </c>
      <c r="P673" s="116">
        <v>55</v>
      </c>
    </row>
    <row r="674" spans="1:16" x14ac:dyDescent="0.25">
      <c r="A674" s="5" t="str">
        <f t="shared" si="21"/>
        <v>Net income to total operating income200912</v>
      </c>
      <c r="B674" s="116">
        <v>200912</v>
      </c>
      <c r="C674" s="116">
        <v>33</v>
      </c>
      <c r="D674" s="116" t="s">
        <v>31</v>
      </c>
      <c r="E674" s="116">
        <v>-0.97365250800000003</v>
      </c>
      <c r="F674" s="116">
        <v>-3.0774848E-2</v>
      </c>
      <c r="G674" s="116">
        <v>0.1088668983</v>
      </c>
      <c r="H674" s="116">
        <v>-8.9054136000000006E-2</v>
      </c>
      <c r="I674" s="116">
        <v>9.2597038100000001E-2</v>
      </c>
      <c r="J674" s="116">
        <v>0.19283286090000001</v>
      </c>
      <c r="K674" s="116">
        <v>0.28145106469999998</v>
      </c>
      <c r="L674" s="117">
        <v>51547259583</v>
      </c>
      <c r="M674" s="117">
        <v>556683676110</v>
      </c>
      <c r="N674" s="116">
        <v>9.1701967100000004E-2</v>
      </c>
      <c r="O674" s="116">
        <v>0.122838132</v>
      </c>
      <c r="P674" s="116">
        <v>49</v>
      </c>
    </row>
    <row r="675" spans="1:16" x14ac:dyDescent="0.25">
      <c r="A675" s="5" t="str">
        <f t="shared" si="21"/>
        <v>Net income to total operating income201003</v>
      </c>
      <c r="B675" s="116">
        <v>201003</v>
      </c>
      <c r="C675" s="116">
        <v>33</v>
      </c>
      <c r="D675" s="116" t="s">
        <v>31</v>
      </c>
      <c r="E675" s="116">
        <v>-3.8341382E-2</v>
      </c>
      <c r="F675" s="116">
        <v>7.3400465400000003E-2</v>
      </c>
      <c r="G675" s="116">
        <v>0.1740429942</v>
      </c>
      <c r="H675" s="116">
        <v>-1.1207622E-2</v>
      </c>
      <c r="I675" s="116">
        <v>0.16309459170000001</v>
      </c>
      <c r="J675" s="116">
        <v>0.22965407779999999</v>
      </c>
      <c r="K675" s="116">
        <v>0.38720014429999999</v>
      </c>
      <c r="L675" s="117">
        <v>24050290932</v>
      </c>
      <c r="M675" s="117">
        <v>147462222291</v>
      </c>
      <c r="N675" s="116">
        <v>0.16436977059999999</v>
      </c>
      <c r="O675" s="116">
        <v>0.18839428690000001</v>
      </c>
      <c r="P675" s="116">
        <v>49</v>
      </c>
    </row>
    <row r="676" spans="1:16" x14ac:dyDescent="0.25">
      <c r="A676" s="5" t="str">
        <f t="shared" si="21"/>
        <v>Net income to total operating income201006</v>
      </c>
      <c r="B676" s="116">
        <v>201006</v>
      </c>
      <c r="C676" s="116">
        <v>33</v>
      </c>
      <c r="D676" s="116" t="s">
        <v>31</v>
      </c>
      <c r="E676" s="116">
        <v>-0.17464438099999999</v>
      </c>
      <c r="F676" s="116">
        <v>7.0051460499999996E-2</v>
      </c>
      <c r="G676" s="116">
        <v>0.16610695349999999</v>
      </c>
      <c r="H676" s="116">
        <v>-4.6220340999999998E-2</v>
      </c>
      <c r="I676" s="116">
        <v>0.16554973719999999</v>
      </c>
      <c r="J676" s="116">
        <v>0.2396936271</v>
      </c>
      <c r="K676" s="116">
        <v>0.35819419720000001</v>
      </c>
      <c r="L676" s="117">
        <v>47985920125</v>
      </c>
      <c r="M676" s="117">
        <v>289858026551</v>
      </c>
      <c r="N676" s="116">
        <v>0.1711844609</v>
      </c>
      <c r="O676" s="116">
        <v>0.15379653569999999</v>
      </c>
      <c r="P676" s="116">
        <v>49</v>
      </c>
    </row>
    <row r="677" spans="1:16" x14ac:dyDescent="0.25">
      <c r="A677" s="5" t="str">
        <f t="shared" si="21"/>
        <v>Net income to total operating income201009</v>
      </c>
      <c r="B677" s="116">
        <v>201009</v>
      </c>
      <c r="C677" s="116">
        <v>33</v>
      </c>
      <c r="D677" s="116" t="s">
        <v>31</v>
      </c>
      <c r="E677" s="116">
        <v>-0.17464438099999999</v>
      </c>
      <c r="F677" s="116">
        <v>7.5472276500000005E-2</v>
      </c>
      <c r="G677" s="116">
        <v>0.1539332152</v>
      </c>
      <c r="H677" s="116">
        <v>-5.4368304999999999E-2</v>
      </c>
      <c r="I677" s="116">
        <v>0.1522103595</v>
      </c>
      <c r="J677" s="116">
        <v>0.2335977544</v>
      </c>
      <c r="K677" s="116">
        <v>0.36081577209999999</v>
      </c>
      <c r="L677" s="117">
        <v>65793702045</v>
      </c>
      <c r="M677" s="117">
        <v>432255086079</v>
      </c>
      <c r="N677" s="116">
        <v>0.1498383314</v>
      </c>
      <c r="O677" s="116">
        <v>0.1539332152</v>
      </c>
      <c r="P677" s="116">
        <v>50</v>
      </c>
    </row>
    <row r="678" spans="1:16" x14ac:dyDescent="0.25">
      <c r="A678" s="5" t="str">
        <f t="shared" si="21"/>
        <v>Net income to total operating income201012</v>
      </c>
      <c r="B678" s="116">
        <v>201012</v>
      </c>
      <c r="C678" s="116">
        <v>33</v>
      </c>
      <c r="D678" s="116" t="s">
        <v>31</v>
      </c>
      <c r="E678" s="116">
        <v>-0.32453011300000001</v>
      </c>
      <c r="F678" s="116">
        <v>5.6407004400000002E-2</v>
      </c>
      <c r="G678" s="116">
        <v>0.14565737770000001</v>
      </c>
      <c r="H678" s="116">
        <v>-0.111941517</v>
      </c>
      <c r="I678" s="116">
        <v>0.1343549664</v>
      </c>
      <c r="J678" s="116">
        <v>0.22338470560000001</v>
      </c>
      <c r="K678" s="116">
        <v>0.36534381290000001</v>
      </c>
      <c r="L678" s="117">
        <v>77926456461</v>
      </c>
      <c r="M678" s="117">
        <v>580004286599</v>
      </c>
      <c r="N678" s="116">
        <v>0.1501980279</v>
      </c>
      <c r="O678" s="116">
        <v>0.14511373299999999</v>
      </c>
      <c r="P678" s="116">
        <v>50</v>
      </c>
    </row>
    <row r="679" spans="1:16" x14ac:dyDescent="0.25">
      <c r="A679" s="5" t="str">
        <f t="shared" si="21"/>
        <v>Net income to total operating income201103</v>
      </c>
      <c r="B679" s="116">
        <v>201103</v>
      </c>
      <c r="C679" s="116">
        <v>33</v>
      </c>
      <c r="D679" s="116" t="s">
        <v>31</v>
      </c>
      <c r="E679" s="116">
        <v>-0.100360251</v>
      </c>
      <c r="F679" s="116">
        <v>0.1404039299</v>
      </c>
      <c r="G679" s="116">
        <v>0.19314731860000001</v>
      </c>
      <c r="H679" s="116">
        <v>0.20287388419999999</v>
      </c>
      <c r="I679" s="116">
        <v>0.1885999578</v>
      </c>
      <c r="J679" s="116">
        <v>0.29690854179999998</v>
      </c>
      <c r="K679" s="116">
        <v>0.52088298349999995</v>
      </c>
      <c r="L679" s="117">
        <v>27534816370</v>
      </c>
      <c r="M679" s="117">
        <v>145995877678</v>
      </c>
      <c r="N679" s="116">
        <v>0.19774709679999999</v>
      </c>
      <c r="O679" s="116">
        <v>0.19314731860000001</v>
      </c>
      <c r="P679" s="116">
        <v>51</v>
      </c>
    </row>
    <row r="680" spans="1:16" x14ac:dyDescent="0.25">
      <c r="A680" s="5" t="str">
        <f t="shared" si="21"/>
        <v>Net income to total operating income201106</v>
      </c>
      <c r="B680" s="116">
        <v>201106</v>
      </c>
      <c r="C680" s="116">
        <v>33</v>
      </c>
      <c r="D680" s="116" t="s">
        <v>31</v>
      </c>
      <c r="E680" s="116">
        <v>-0.55891936600000003</v>
      </c>
      <c r="F680" s="116">
        <v>8.7338846799999995E-2</v>
      </c>
      <c r="G680" s="116">
        <v>0.17826929080000001</v>
      </c>
      <c r="H680" s="116">
        <v>0.10629192680000001</v>
      </c>
      <c r="I680" s="116">
        <v>0.16681066380000001</v>
      </c>
      <c r="J680" s="116">
        <v>0.26364294919999998</v>
      </c>
      <c r="K680" s="116">
        <v>0.42973933240000001</v>
      </c>
      <c r="L680" s="117">
        <v>50537308204</v>
      </c>
      <c r="M680" s="117">
        <v>302962095234</v>
      </c>
      <c r="N680" s="116">
        <v>0.1765027549</v>
      </c>
      <c r="O680" s="116">
        <v>0.18003582670000001</v>
      </c>
      <c r="P680" s="116">
        <v>56</v>
      </c>
    </row>
    <row r="681" spans="1:16" x14ac:dyDescent="0.25">
      <c r="A681" s="5" t="str">
        <f t="shared" si="21"/>
        <v>Net income to total operating income201109</v>
      </c>
      <c r="B681" s="116">
        <v>201109</v>
      </c>
      <c r="C681" s="116">
        <v>33</v>
      </c>
      <c r="D681" s="116" t="s">
        <v>31</v>
      </c>
      <c r="E681" s="116">
        <v>-0.94057612199999996</v>
      </c>
      <c r="F681" s="116">
        <v>-3.5532454999999998E-2</v>
      </c>
      <c r="G681" s="116">
        <v>0.13189705909999999</v>
      </c>
      <c r="H681" s="116">
        <v>-0.55592311299999997</v>
      </c>
      <c r="I681" s="116">
        <v>0.119230082</v>
      </c>
      <c r="J681" s="116">
        <v>0.22631377590000001</v>
      </c>
      <c r="K681" s="116">
        <v>0.4111112489</v>
      </c>
      <c r="L681" s="117">
        <v>52264941717</v>
      </c>
      <c r="M681" s="117">
        <v>438353650843</v>
      </c>
      <c r="N681" s="116">
        <v>0.15115036170000001</v>
      </c>
      <c r="O681" s="116">
        <v>0.1114606608</v>
      </c>
      <c r="P681" s="116">
        <v>56</v>
      </c>
    </row>
    <row r="682" spans="1:16" x14ac:dyDescent="0.25">
      <c r="A682" s="5" t="str">
        <f t="shared" si="21"/>
        <v>Net income to total operating income201112</v>
      </c>
      <c r="B682" s="116">
        <v>201112</v>
      </c>
      <c r="C682" s="116">
        <v>33</v>
      </c>
      <c r="D682" s="116" t="s">
        <v>31</v>
      </c>
      <c r="E682" s="116">
        <v>-3.6477684030000002</v>
      </c>
      <c r="F682" s="116">
        <v>-0.36333119699999999</v>
      </c>
      <c r="G682" s="116">
        <v>7.7210609400000005E-2</v>
      </c>
      <c r="H682" s="116">
        <v>-0.50819149900000005</v>
      </c>
      <c r="I682" s="116">
        <v>-1.0343799999999999E-4</v>
      </c>
      <c r="J682" s="116">
        <v>0.18784630860000001</v>
      </c>
      <c r="K682" s="116">
        <v>0.37301025139999999</v>
      </c>
      <c r="L682" s="117">
        <v>-60652069.170000002</v>
      </c>
      <c r="M682" s="117">
        <v>586363514614</v>
      </c>
      <c r="N682" s="116">
        <v>0.12724491339999999</v>
      </c>
      <c r="O682" s="116">
        <v>1.7142575699999999E-2</v>
      </c>
      <c r="P682" s="116">
        <v>56</v>
      </c>
    </row>
    <row r="683" spans="1:16" x14ac:dyDescent="0.25">
      <c r="A683" s="5" t="str">
        <f t="shared" si="21"/>
        <v>Net income to total operating income201203</v>
      </c>
      <c r="B683" s="116">
        <v>201203</v>
      </c>
      <c r="C683" s="116">
        <v>33</v>
      </c>
      <c r="D683" s="116" t="s">
        <v>31</v>
      </c>
      <c r="E683" s="116">
        <v>-0.74175634700000004</v>
      </c>
      <c r="F683" s="116">
        <v>4.6277260799999997E-2</v>
      </c>
      <c r="G683" s="116">
        <v>0.16340071749999999</v>
      </c>
      <c r="H683" s="116">
        <v>0.19244258710000001</v>
      </c>
      <c r="I683" s="116">
        <v>0.13630834720000001</v>
      </c>
      <c r="J683" s="116">
        <v>0.28610518979999999</v>
      </c>
      <c r="K683" s="116">
        <v>0.75478878940000005</v>
      </c>
      <c r="L683" s="117">
        <v>19513686914</v>
      </c>
      <c r="M683" s="117">
        <v>143158414799</v>
      </c>
      <c r="N683" s="116">
        <v>0.1498389825</v>
      </c>
      <c r="O683" s="116">
        <v>0.18796441559999999</v>
      </c>
      <c r="P683" s="116">
        <v>56</v>
      </c>
    </row>
    <row r="684" spans="1:16" x14ac:dyDescent="0.25">
      <c r="A684" s="5" t="str">
        <f t="shared" si="21"/>
        <v>Net income to total operating income201206</v>
      </c>
      <c r="B684" s="116">
        <v>201206</v>
      </c>
      <c r="C684" s="116">
        <v>33</v>
      </c>
      <c r="D684" s="116" t="s">
        <v>31</v>
      </c>
      <c r="E684" s="116">
        <v>-2.1133582660000001</v>
      </c>
      <c r="F684" s="116">
        <v>-2.5334710999999999E-2</v>
      </c>
      <c r="G684" s="116">
        <v>0.1200209644</v>
      </c>
      <c r="H684" s="116">
        <v>-0.109430579</v>
      </c>
      <c r="I684" s="116">
        <v>8.6100687699999998E-2</v>
      </c>
      <c r="J684" s="116">
        <v>0.205154213</v>
      </c>
      <c r="K684" s="116">
        <v>0.39736607629999998</v>
      </c>
      <c r="L684" s="117">
        <v>23845026417</v>
      </c>
      <c r="M684" s="117">
        <v>276943507016</v>
      </c>
      <c r="N684" s="116">
        <v>0.1190234485</v>
      </c>
      <c r="O684" s="116">
        <v>0.12101848029999999</v>
      </c>
      <c r="P684" s="116">
        <v>56</v>
      </c>
    </row>
    <row r="685" spans="1:16" x14ac:dyDescent="0.25">
      <c r="A685" s="5" t="str">
        <f t="shared" si="21"/>
        <v>Net income to total operating income201209</v>
      </c>
      <c r="B685" s="116">
        <v>201209</v>
      </c>
      <c r="C685" s="116">
        <v>33</v>
      </c>
      <c r="D685" s="116" t="s">
        <v>31</v>
      </c>
      <c r="E685" s="116">
        <v>-2.3811486999999998</v>
      </c>
      <c r="F685" s="116">
        <v>-6.2536067000000001E-2</v>
      </c>
      <c r="G685" s="116">
        <v>0.1068864996</v>
      </c>
      <c r="H685" s="116">
        <v>-0.15780808700000001</v>
      </c>
      <c r="I685" s="116">
        <v>6.9199370600000004E-2</v>
      </c>
      <c r="J685" s="116">
        <v>0.21121672750000001</v>
      </c>
      <c r="K685" s="116">
        <v>0.43491781660000001</v>
      </c>
      <c r="L685" s="117">
        <v>27653559900</v>
      </c>
      <c r="M685" s="117">
        <v>399621552355</v>
      </c>
      <c r="N685" s="116">
        <v>0.1028422437</v>
      </c>
      <c r="O685" s="116">
        <v>0.11407951450000001</v>
      </c>
      <c r="P685" s="116">
        <v>56</v>
      </c>
    </row>
    <row r="686" spans="1:16" x14ac:dyDescent="0.25">
      <c r="A686" s="5" t="str">
        <f t="shared" si="21"/>
        <v>Net income to total operating income201212</v>
      </c>
      <c r="B686" s="116">
        <v>201212</v>
      </c>
      <c r="C686" s="116">
        <v>33</v>
      </c>
      <c r="D686" s="116" t="s">
        <v>31</v>
      </c>
      <c r="E686" s="116">
        <v>-3.0441800899999998</v>
      </c>
      <c r="F686" s="116">
        <v>-0.17728252799999999</v>
      </c>
      <c r="G686" s="116">
        <v>9.0414037500000002E-2</v>
      </c>
      <c r="H686" s="116">
        <v>-0.29512079099999999</v>
      </c>
      <c r="I686" s="116">
        <v>1.22817329E-2</v>
      </c>
      <c r="J686" s="116">
        <v>0.1847774231</v>
      </c>
      <c r="K686" s="116">
        <v>0.3893805112</v>
      </c>
      <c r="L686" s="117">
        <v>6726712273.5</v>
      </c>
      <c r="M686" s="117">
        <v>547700581373</v>
      </c>
      <c r="N686" s="116">
        <v>5.08341317E-2</v>
      </c>
      <c r="O686" s="116">
        <v>9.6602500600000002E-2</v>
      </c>
      <c r="P686" s="116">
        <v>56</v>
      </c>
    </row>
    <row r="687" spans="1:16" x14ac:dyDescent="0.25">
      <c r="A687" s="5" t="str">
        <f t="shared" si="21"/>
        <v>Net income to total operating income201303</v>
      </c>
      <c r="B687" s="116">
        <v>201303</v>
      </c>
      <c r="C687" s="116">
        <v>33</v>
      </c>
      <c r="D687" s="116" t="s">
        <v>31</v>
      </c>
      <c r="E687" s="116">
        <v>-0.61654871200000005</v>
      </c>
      <c r="F687" s="116">
        <v>4.89515061E-2</v>
      </c>
      <c r="G687" s="116">
        <v>0.1590079539</v>
      </c>
      <c r="H687" s="116">
        <v>9.8168617599999994E-2</v>
      </c>
      <c r="I687" s="116">
        <v>0.2309528538</v>
      </c>
      <c r="J687" s="116">
        <v>0.33409210630000002</v>
      </c>
      <c r="K687" s="116">
        <v>0.94310252370000003</v>
      </c>
      <c r="L687" s="117">
        <v>34399766584</v>
      </c>
      <c r="M687" s="117">
        <v>148947138021</v>
      </c>
      <c r="N687" s="116">
        <v>0.15463682400000001</v>
      </c>
      <c r="O687" s="116">
        <v>0.1870020594</v>
      </c>
      <c r="P687" s="116">
        <v>55</v>
      </c>
    </row>
    <row r="688" spans="1:16" x14ac:dyDescent="0.25">
      <c r="A688" s="5" t="str">
        <f t="shared" si="21"/>
        <v>Net income to total operating income201306</v>
      </c>
      <c r="B688" s="116">
        <v>201306</v>
      </c>
      <c r="C688" s="116">
        <v>33</v>
      </c>
      <c r="D688" s="116" t="s">
        <v>31</v>
      </c>
      <c r="E688" s="116">
        <v>-0.58479125700000001</v>
      </c>
      <c r="F688" s="116">
        <v>7.2483810699999998E-2</v>
      </c>
      <c r="G688" s="116">
        <v>0.1661055917</v>
      </c>
      <c r="H688" s="116">
        <v>9.1223074299999998E-2</v>
      </c>
      <c r="I688" s="116">
        <v>0.19276291449999999</v>
      </c>
      <c r="J688" s="116">
        <v>0.30865488949999997</v>
      </c>
      <c r="K688" s="116">
        <v>0.51867206889999995</v>
      </c>
      <c r="L688" s="117">
        <v>55549080127</v>
      </c>
      <c r="M688" s="117">
        <v>288173066278</v>
      </c>
      <c r="N688" s="116">
        <v>0.1563603345</v>
      </c>
      <c r="O688" s="116">
        <v>0.17826374950000001</v>
      </c>
      <c r="P688" s="116">
        <v>55</v>
      </c>
    </row>
    <row r="689" spans="1:16" x14ac:dyDescent="0.25">
      <c r="A689" s="5" t="str">
        <f t="shared" si="21"/>
        <v>Net income to total operating income201309</v>
      </c>
      <c r="B689" s="116">
        <v>201309</v>
      </c>
      <c r="C689" s="116">
        <v>33</v>
      </c>
      <c r="D689" s="116" t="s">
        <v>31</v>
      </c>
      <c r="E689" s="116">
        <v>-0.67461850999999995</v>
      </c>
      <c r="F689" s="116">
        <v>6.0804087600000001E-2</v>
      </c>
      <c r="G689" s="116">
        <v>0.1648792684</v>
      </c>
      <c r="H689" s="116">
        <v>9.3247278000000003E-2</v>
      </c>
      <c r="I689" s="116">
        <v>0.16807798439999999</v>
      </c>
      <c r="J689" s="116">
        <v>0.29500659299999998</v>
      </c>
      <c r="K689" s="116">
        <v>0.41527462949999999</v>
      </c>
      <c r="L689" s="117">
        <v>69971489380</v>
      </c>
      <c r="M689" s="117">
        <v>416303715431</v>
      </c>
      <c r="N689" s="116">
        <v>0.14485638370000001</v>
      </c>
      <c r="O689" s="116">
        <v>0.17057871320000001</v>
      </c>
      <c r="P689" s="116">
        <v>55</v>
      </c>
    </row>
    <row r="690" spans="1:16" x14ac:dyDescent="0.25">
      <c r="A690" s="5" t="str">
        <f t="shared" si="21"/>
        <v>Net income to total operating income201312</v>
      </c>
      <c r="B690" s="116">
        <v>201312</v>
      </c>
      <c r="C690" s="116">
        <v>33</v>
      </c>
      <c r="D690" s="116" t="s">
        <v>31</v>
      </c>
      <c r="E690" s="116">
        <v>-0.920463382</v>
      </c>
      <c r="F690" s="116">
        <v>-0.105414468</v>
      </c>
      <c r="G690" s="116">
        <v>0.1377713559</v>
      </c>
      <c r="H690" s="116">
        <v>-0.30684413700000002</v>
      </c>
      <c r="I690" s="116">
        <v>7.3246705300000006E-2</v>
      </c>
      <c r="J690" s="116">
        <v>0.30861805240000001</v>
      </c>
      <c r="K690" s="116">
        <v>0.43760819159999997</v>
      </c>
      <c r="L690" s="117">
        <v>39530196875</v>
      </c>
      <c r="M690" s="117">
        <v>539685665267</v>
      </c>
      <c r="N690" s="116">
        <v>0.129174075</v>
      </c>
      <c r="O690" s="116">
        <v>0.1447632174</v>
      </c>
      <c r="P690" s="116">
        <v>55</v>
      </c>
    </row>
    <row r="691" spans="1:16" x14ac:dyDescent="0.25">
      <c r="A691" s="5" t="str">
        <f t="shared" si="21"/>
        <v>Net income to total operating income201403</v>
      </c>
      <c r="B691" s="116">
        <v>201403</v>
      </c>
      <c r="C691" s="116">
        <v>33</v>
      </c>
      <c r="D691" s="116" t="s">
        <v>31</v>
      </c>
      <c r="E691" s="116">
        <v>-0.44860191900000002</v>
      </c>
      <c r="F691" s="116">
        <v>8.7525904599999996E-2</v>
      </c>
      <c r="G691" s="116">
        <v>0.17948252710000001</v>
      </c>
      <c r="H691" s="116">
        <v>0.12039037330000001</v>
      </c>
      <c r="I691" s="116">
        <v>0.1968403994</v>
      </c>
      <c r="J691" s="116">
        <v>0.35869776590000002</v>
      </c>
      <c r="K691" s="116">
        <v>0.42297381950000001</v>
      </c>
      <c r="L691" s="117">
        <v>27263787152</v>
      </c>
      <c r="M691" s="117">
        <v>138507070886</v>
      </c>
      <c r="N691" s="116">
        <v>0.17320184290000001</v>
      </c>
      <c r="O691" s="116">
        <v>0.21607785960000001</v>
      </c>
      <c r="P691" s="116">
        <v>55</v>
      </c>
    </row>
    <row r="692" spans="1:16" x14ac:dyDescent="0.25">
      <c r="A692" s="5" t="str">
        <f t="shared" si="21"/>
        <v>Net income to total operating income201406</v>
      </c>
      <c r="B692" s="116">
        <v>201406</v>
      </c>
      <c r="C692" s="116">
        <v>33</v>
      </c>
      <c r="D692" s="116" t="s">
        <v>31</v>
      </c>
      <c r="E692" s="116">
        <v>-0.281391799</v>
      </c>
      <c r="F692" s="116">
        <v>8.48564017E-2</v>
      </c>
      <c r="G692" s="116">
        <v>0.16362870330000001</v>
      </c>
      <c r="H692" s="116">
        <v>0.12284865120000001</v>
      </c>
      <c r="I692" s="116">
        <v>0.1569534688</v>
      </c>
      <c r="J692" s="116">
        <v>0.32202148359999999</v>
      </c>
      <c r="K692" s="116">
        <v>0.42787298140000002</v>
      </c>
      <c r="L692" s="117">
        <v>42311684385</v>
      </c>
      <c r="M692" s="117">
        <v>269581072147</v>
      </c>
      <c r="N692" s="116">
        <v>0.1531985267</v>
      </c>
      <c r="O692" s="116">
        <v>0.1740784863</v>
      </c>
      <c r="P692" s="116">
        <v>55</v>
      </c>
    </row>
    <row r="693" spans="1:16" x14ac:dyDescent="0.25">
      <c r="A693" s="5" t="str">
        <f t="shared" si="21"/>
        <v>Net income to total operating income201409</v>
      </c>
      <c r="B693" s="116">
        <v>201409</v>
      </c>
      <c r="C693" s="116">
        <v>33</v>
      </c>
      <c r="D693" s="116" t="s">
        <v>31</v>
      </c>
      <c r="E693" s="116">
        <v>-0.49957761899999997</v>
      </c>
      <c r="F693" s="116">
        <v>3.03662993E-2</v>
      </c>
      <c r="G693" s="116">
        <v>0.15950945450000001</v>
      </c>
      <c r="H693" s="116">
        <v>8.8631921099999997E-2</v>
      </c>
      <c r="I693" s="116">
        <v>0.14471205949999999</v>
      </c>
      <c r="J693" s="116">
        <v>0.29414476709999998</v>
      </c>
      <c r="K693" s="116">
        <v>0.44224803169999999</v>
      </c>
      <c r="L693" s="117">
        <v>61443070148</v>
      </c>
      <c r="M693" s="117">
        <v>424588457806</v>
      </c>
      <c r="N693" s="116">
        <v>0.15950945450000001</v>
      </c>
      <c r="O693" s="116">
        <v>0.16243264239999999</v>
      </c>
      <c r="P693" s="116">
        <v>55</v>
      </c>
    </row>
    <row r="694" spans="1:16" x14ac:dyDescent="0.25">
      <c r="A694" s="5" t="str">
        <f t="shared" si="21"/>
        <v>Net income to total operating income201412</v>
      </c>
      <c r="B694" s="116">
        <v>201412</v>
      </c>
      <c r="C694" s="116">
        <v>33</v>
      </c>
      <c r="D694" s="116" t="s">
        <v>31</v>
      </c>
      <c r="E694" s="116">
        <v>-1.2093536039999999</v>
      </c>
      <c r="F694" s="116">
        <v>-9.8806582000000004E-2</v>
      </c>
      <c r="G694" s="116">
        <v>0.1179896532</v>
      </c>
      <c r="H694" s="116">
        <v>-5.1402172000000003E-2</v>
      </c>
      <c r="I694" s="116">
        <v>9.6034845499999993E-2</v>
      </c>
      <c r="J694" s="116">
        <v>0.2233916323</v>
      </c>
      <c r="K694" s="116">
        <v>0.42777929949999999</v>
      </c>
      <c r="L694" s="117">
        <v>53794572156</v>
      </c>
      <c r="M694" s="117">
        <v>560156804023</v>
      </c>
      <c r="N694" s="116">
        <v>0.1185445993</v>
      </c>
      <c r="O694" s="116">
        <v>0.1179141227</v>
      </c>
      <c r="P694" s="116">
        <v>55</v>
      </c>
    </row>
    <row r="695" spans="1:16" x14ac:dyDescent="0.25">
      <c r="A695" s="5" t="str">
        <f t="shared" si="21"/>
        <v>Loan-to-deposit ratio200912</v>
      </c>
      <c r="B695" s="116">
        <v>200912</v>
      </c>
      <c r="C695" s="116">
        <v>34</v>
      </c>
      <c r="D695" s="116" t="s">
        <v>33</v>
      </c>
      <c r="E695" s="116">
        <v>0.86637757839999996</v>
      </c>
      <c r="F695" s="116">
        <v>1.0029620037</v>
      </c>
      <c r="G695" s="116">
        <v>1.1409114366999999</v>
      </c>
      <c r="H695" s="116">
        <v>1.2269633744999999</v>
      </c>
      <c r="I695" s="116">
        <v>1.1712500436</v>
      </c>
      <c r="J695" s="116">
        <v>1.284376019</v>
      </c>
      <c r="K695" s="116">
        <v>1.8054731923</v>
      </c>
      <c r="L695" s="117">
        <v>14306083000000</v>
      </c>
      <c r="M695" s="117">
        <v>12214371000000</v>
      </c>
      <c r="N695" s="116">
        <v>1.1598854102</v>
      </c>
      <c r="O695" s="116">
        <v>1.1327295409</v>
      </c>
      <c r="P695" s="116">
        <v>49</v>
      </c>
    </row>
    <row r="696" spans="1:16" x14ac:dyDescent="0.25">
      <c r="A696" s="5" t="str">
        <f t="shared" si="21"/>
        <v>Loan-to-deposit ratio201003</v>
      </c>
      <c r="B696" s="116">
        <v>201003</v>
      </c>
      <c r="C696" s="116">
        <v>34</v>
      </c>
      <c r="D696" s="116" t="s">
        <v>33</v>
      </c>
      <c r="E696" s="116">
        <v>0.86637270399999999</v>
      </c>
      <c r="F696" s="116">
        <v>1.0056105137</v>
      </c>
      <c r="G696" s="116">
        <v>1.157196949</v>
      </c>
      <c r="H696" s="116">
        <v>1.2409923384999999</v>
      </c>
      <c r="I696" s="116">
        <v>1.1702779014</v>
      </c>
      <c r="J696" s="116">
        <v>1.3215472679</v>
      </c>
      <c r="K696" s="116">
        <v>1.7216624403</v>
      </c>
      <c r="L696" s="117">
        <v>14576560000000</v>
      </c>
      <c r="M696" s="117">
        <v>12455640000000</v>
      </c>
      <c r="N696" s="116">
        <v>1.1605626151999999</v>
      </c>
      <c r="O696" s="116">
        <v>1.137359043</v>
      </c>
      <c r="P696" s="116">
        <v>49</v>
      </c>
    </row>
    <row r="697" spans="1:16" x14ac:dyDescent="0.25">
      <c r="A697" s="5" t="str">
        <f t="shared" si="21"/>
        <v>Loan-to-deposit ratio201006</v>
      </c>
      <c r="B697" s="116">
        <v>201006</v>
      </c>
      <c r="C697" s="116">
        <v>34</v>
      </c>
      <c r="D697" s="116" t="s">
        <v>33</v>
      </c>
      <c r="E697" s="116">
        <v>0.8426021508</v>
      </c>
      <c r="F697" s="116">
        <v>1.0092420879999999</v>
      </c>
      <c r="G697" s="116">
        <v>1.1735940514000001</v>
      </c>
      <c r="H697" s="116">
        <v>1.2628061731</v>
      </c>
      <c r="I697" s="116">
        <v>1.1664169979000001</v>
      </c>
      <c r="J697" s="116">
        <v>1.3390790684</v>
      </c>
      <c r="K697" s="116">
        <v>1.7859242527999999</v>
      </c>
      <c r="L697" s="117">
        <v>15031049000000</v>
      </c>
      <c r="M697" s="117">
        <v>12886514000000</v>
      </c>
      <c r="N697" s="116">
        <v>1.1730257850000001</v>
      </c>
      <c r="O697" s="116">
        <v>1.1735940514000001</v>
      </c>
      <c r="P697" s="116">
        <v>49</v>
      </c>
    </row>
    <row r="698" spans="1:16" x14ac:dyDescent="0.25">
      <c r="A698" s="5" t="str">
        <f t="shared" si="21"/>
        <v>Loan-to-deposit ratio201009</v>
      </c>
      <c r="B698" s="116">
        <v>201009</v>
      </c>
      <c r="C698" s="116">
        <v>34</v>
      </c>
      <c r="D698" s="116" t="s">
        <v>33</v>
      </c>
      <c r="E698" s="116">
        <v>0.87890986439999996</v>
      </c>
      <c r="F698" s="116">
        <v>1.0370320401999999</v>
      </c>
      <c r="G698" s="116">
        <v>1.1683416304000001</v>
      </c>
      <c r="H698" s="116">
        <v>1.2589408203000001</v>
      </c>
      <c r="I698" s="116">
        <v>1.1758010555</v>
      </c>
      <c r="J698" s="116">
        <v>1.3556401923000001</v>
      </c>
      <c r="K698" s="116">
        <v>1.7424021142999999</v>
      </c>
      <c r="L698" s="117">
        <v>15264581000000</v>
      </c>
      <c r="M698" s="117">
        <v>12982282000000</v>
      </c>
      <c r="N698" s="116">
        <v>1.1619424494999999</v>
      </c>
      <c r="O698" s="116">
        <v>1.1726923316</v>
      </c>
      <c r="P698" s="116">
        <v>50</v>
      </c>
    </row>
    <row r="699" spans="1:16" x14ac:dyDescent="0.25">
      <c r="A699" s="5" t="str">
        <f t="shared" si="21"/>
        <v>Loan-to-deposit ratio201012</v>
      </c>
      <c r="B699" s="116">
        <v>201012</v>
      </c>
      <c r="C699" s="116">
        <v>34</v>
      </c>
      <c r="D699" s="116" t="s">
        <v>33</v>
      </c>
      <c r="E699" s="116">
        <v>0.86615310970000003</v>
      </c>
      <c r="F699" s="116">
        <v>1.0532220185000001</v>
      </c>
      <c r="G699" s="116">
        <v>1.1745582162999999</v>
      </c>
      <c r="H699" s="116">
        <v>1.2712141188999999</v>
      </c>
      <c r="I699" s="116">
        <v>1.1781210177000001</v>
      </c>
      <c r="J699" s="116">
        <v>1.3997297926000001</v>
      </c>
      <c r="K699" s="116">
        <v>1.6454442269</v>
      </c>
      <c r="L699" s="117">
        <v>15162277000000</v>
      </c>
      <c r="M699" s="117">
        <v>12869880000000</v>
      </c>
      <c r="N699" s="116">
        <v>1.1325438826000001</v>
      </c>
      <c r="O699" s="116">
        <v>1.2132970143999999</v>
      </c>
      <c r="P699" s="116">
        <v>50</v>
      </c>
    </row>
    <row r="700" spans="1:16" x14ac:dyDescent="0.25">
      <c r="A700" s="5" t="str">
        <f t="shared" si="21"/>
        <v>Loan-to-deposit ratio201103</v>
      </c>
      <c r="B700" s="116">
        <v>201103</v>
      </c>
      <c r="C700" s="116">
        <v>34</v>
      </c>
      <c r="D700" s="116" t="s">
        <v>33</v>
      </c>
      <c r="E700" s="116">
        <v>0.87370022479999998</v>
      </c>
      <c r="F700" s="116">
        <v>1.0367783293999999</v>
      </c>
      <c r="G700" s="116">
        <v>1.2018410232000001</v>
      </c>
      <c r="H700" s="116">
        <v>1.2412703078</v>
      </c>
      <c r="I700" s="116">
        <v>1.1831555241</v>
      </c>
      <c r="J700" s="116">
        <v>1.3500706766999999</v>
      </c>
      <c r="K700" s="116">
        <v>1.7353832531</v>
      </c>
      <c r="L700" s="117">
        <v>15124506000000</v>
      </c>
      <c r="M700" s="117">
        <v>12783193000000</v>
      </c>
      <c r="N700" s="116">
        <v>1.1484418792</v>
      </c>
      <c r="O700" s="116">
        <v>1.2318935260999999</v>
      </c>
      <c r="P700" s="116">
        <v>50</v>
      </c>
    </row>
    <row r="701" spans="1:16" x14ac:dyDescent="0.25">
      <c r="A701" s="5" t="str">
        <f t="shared" si="21"/>
        <v>Loan-to-deposit ratio201106</v>
      </c>
      <c r="B701" s="116">
        <v>201106</v>
      </c>
      <c r="C701" s="116">
        <v>34</v>
      </c>
      <c r="D701" s="116" t="s">
        <v>33</v>
      </c>
      <c r="E701" s="116">
        <v>0.85724187809999997</v>
      </c>
      <c r="F701" s="116">
        <v>1.0424568936</v>
      </c>
      <c r="G701" s="116">
        <v>1.1950010688999999</v>
      </c>
      <c r="H701" s="116">
        <v>1.2845398474</v>
      </c>
      <c r="I701" s="116">
        <v>1.1981224188999999</v>
      </c>
      <c r="J701" s="116">
        <v>1.4170817064000001</v>
      </c>
      <c r="K701" s="116">
        <v>2.1009407573000001</v>
      </c>
      <c r="L701" s="117">
        <v>16100531000000</v>
      </c>
      <c r="M701" s="117">
        <v>13438135000000</v>
      </c>
      <c r="N701" s="116">
        <v>1.1386130755999999</v>
      </c>
      <c r="O701" s="116">
        <v>1.2168778203999999</v>
      </c>
      <c r="P701" s="116">
        <v>55</v>
      </c>
    </row>
    <row r="702" spans="1:16" x14ac:dyDescent="0.25">
      <c r="A702" s="5" t="str">
        <f t="shared" si="21"/>
        <v>Loan-to-deposit ratio201109</v>
      </c>
      <c r="B702" s="116">
        <v>201109</v>
      </c>
      <c r="C702" s="116">
        <v>34</v>
      </c>
      <c r="D702" s="116" t="s">
        <v>33</v>
      </c>
      <c r="E702" s="116">
        <v>0.87886163110000004</v>
      </c>
      <c r="F702" s="116">
        <v>1.0867373739999999</v>
      </c>
      <c r="G702" s="116">
        <v>1.2446664932</v>
      </c>
      <c r="H702" s="116">
        <v>1.2908096660999999</v>
      </c>
      <c r="I702" s="116">
        <v>1.1962090830000001</v>
      </c>
      <c r="J702" s="116">
        <v>1.3943882650999999</v>
      </c>
      <c r="K702" s="116">
        <v>1.9365519521000001</v>
      </c>
      <c r="L702" s="117">
        <v>16516945000000</v>
      </c>
      <c r="M702" s="117">
        <v>13807741000000</v>
      </c>
      <c r="N702" s="116">
        <v>1.1108657605000001</v>
      </c>
      <c r="O702" s="116">
        <v>1.2450330478</v>
      </c>
      <c r="P702" s="116">
        <v>55</v>
      </c>
    </row>
    <row r="703" spans="1:16" x14ac:dyDescent="0.25">
      <c r="A703" s="5" t="str">
        <f t="shared" si="21"/>
        <v>Loan-to-deposit ratio201112</v>
      </c>
      <c r="B703" s="116">
        <v>201112</v>
      </c>
      <c r="C703" s="116">
        <v>34</v>
      </c>
      <c r="D703" s="116" t="s">
        <v>33</v>
      </c>
      <c r="E703" s="116">
        <v>0.86372077059999997</v>
      </c>
      <c r="F703" s="116">
        <v>1.0600527604000001</v>
      </c>
      <c r="G703" s="116">
        <v>1.2414021442000001</v>
      </c>
      <c r="H703" s="116">
        <v>1.2973632830999999</v>
      </c>
      <c r="I703" s="116">
        <v>1.1769376235</v>
      </c>
      <c r="J703" s="116">
        <v>1.4671287095000001</v>
      </c>
      <c r="K703" s="116">
        <v>1.9721014753999999</v>
      </c>
      <c r="L703" s="117">
        <v>16205552000000</v>
      </c>
      <c r="M703" s="117">
        <v>13769253000000</v>
      </c>
      <c r="N703" s="116">
        <v>1.1240894996999999</v>
      </c>
      <c r="O703" s="116">
        <v>1.2653440649000001</v>
      </c>
      <c r="P703" s="116">
        <v>55</v>
      </c>
    </row>
    <row r="704" spans="1:16" x14ac:dyDescent="0.25">
      <c r="A704" s="5" t="str">
        <f t="shared" si="21"/>
        <v>Loan-to-deposit ratio201203</v>
      </c>
      <c r="B704" s="116">
        <v>201203</v>
      </c>
      <c r="C704" s="116">
        <v>34</v>
      </c>
      <c r="D704" s="116" t="s">
        <v>33</v>
      </c>
      <c r="E704" s="116">
        <v>0.86924573810000005</v>
      </c>
      <c r="F704" s="116">
        <v>1.0511052053000001</v>
      </c>
      <c r="G704" s="116">
        <v>1.2526356544999999</v>
      </c>
      <c r="H704" s="116">
        <v>1.281594219</v>
      </c>
      <c r="I704" s="116">
        <v>1.1800353016</v>
      </c>
      <c r="J704" s="116">
        <v>1.4832567471</v>
      </c>
      <c r="K704" s="116">
        <v>2.0026693137999998</v>
      </c>
      <c r="L704" s="117">
        <v>16171980000000</v>
      </c>
      <c r="M704" s="117">
        <v>13704658000000</v>
      </c>
      <c r="N704" s="116">
        <v>1.1261151810000001</v>
      </c>
      <c r="O704" s="116">
        <v>1.2750092755</v>
      </c>
      <c r="P704" s="116">
        <v>55</v>
      </c>
    </row>
    <row r="705" spans="1:16" x14ac:dyDescent="0.25">
      <c r="A705" s="5" t="str">
        <f t="shared" si="21"/>
        <v>Loan-to-deposit ratio201206</v>
      </c>
      <c r="B705" s="116">
        <v>201206</v>
      </c>
      <c r="C705" s="116">
        <v>34</v>
      </c>
      <c r="D705" s="116" t="s">
        <v>33</v>
      </c>
      <c r="E705" s="116">
        <v>0.87240296279999996</v>
      </c>
      <c r="F705" s="116">
        <v>1.0662278271000001</v>
      </c>
      <c r="G705" s="116">
        <v>1.2586378545000001</v>
      </c>
      <c r="H705" s="116">
        <v>1.2920868561000001</v>
      </c>
      <c r="I705" s="116">
        <v>1.1774071248</v>
      </c>
      <c r="J705" s="116">
        <v>1.4337006106000001</v>
      </c>
      <c r="K705" s="116">
        <v>1.9355475814000001</v>
      </c>
      <c r="L705" s="117">
        <v>16467592000000</v>
      </c>
      <c r="M705" s="117">
        <v>13986319000000</v>
      </c>
      <c r="N705" s="116">
        <v>1.1631594741</v>
      </c>
      <c r="O705" s="116">
        <v>1.2865819356999999</v>
      </c>
      <c r="P705" s="116">
        <v>55</v>
      </c>
    </row>
    <row r="706" spans="1:16" x14ac:dyDescent="0.25">
      <c r="A706" s="5" t="str">
        <f t="shared" ref="A706:A769" si="22">CONCATENATE(D706,B706)</f>
        <v>Loan-to-deposit ratio201209</v>
      </c>
      <c r="B706" s="116">
        <v>201209</v>
      </c>
      <c r="C706" s="116">
        <v>34</v>
      </c>
      <c r="D706" s="116" t="s">
        <v>33</v>
      </c>
      <c r="E706" s="116">
        <v>0.86564622189999996</v>
      </c>
      <c r="F706" s="116">
        <v>1.063530884</v>
      </c>
      <c r="G706" s="116">
        <v>1.2460692581999999</v>
      </c>
      <c r="H706" s="116">
        <v>1.2709606118000001</v>
      </c>
      <c r="I706" s="116">
        <v>1.1624451841000001</v>
      </c>
      <c r="J706" s="116">
        <v>1.3709185857999999</v>
      </c>
      <c r="K706" s="116">
        <v>1.9295779437</v>
      </c>
      <c r="L706" s="117">
        <v>16378767000000</v>
      </c>
      <c r="M706" s="117">
        <v>14089926000000</v>
      </c>
      <c r="N706" s="116">
        <v>1.1594481634</v>
      </c>
      <c r="O706" s="116">
        <v>1.2611122103000001</v>
      </c>
      <c r="P706" s="116">
        <v>55</v>
      </c>
    </row>
    <row r="707" spans="1:16" x14ac:dyDescent="0.25">
      <c r="A707" s="5" t="str">
        <f t="shared" si="22"/>
        <v>Loan-to-deposit ratio201212</v>
      </c>
      <c r="B707" s="116">
        <v>201212</v>
      </c>
      <c r="C707" s="116">
        <v>34</v>
      </c>
      <c r="D707" s="116" t="s">
        <v>33</v>
      </c>
      <c r="E707" s="116">
        <v>0.86825751630000003</v>
      </c>
      <c r="F707" s="116">
        <v>1.0361525643</v>
      </c>
      <c r="G707" s="116">
        <v>1.1906793369999999</v>
      </c>
      <c r="H707" s="116">
        <v>1.2566742978000001</v>
      </c>
      <c r="I707" s="116">
        <v>1.1568519938999999</v>
      </c>
      <c r="J707" s="116">
        <v>1.3571076287999999</v>
      </c>
      <c r="K707" s="116">
        <v>2.0052889181000002</v>
      </c>
      <c r="L707" s="117">
        <v>15765910000000</v>
      </c>
      <c r="M707" s="117">
        <v>13628287000000</v>
      </c>
      <c r="N707" s="116">
        <v>1.133717649</v>
      </c>
      <c r="O707" s="116">
        <v>1.197460725</v>
      </c>
      <c r="P707" s="116">
        <v>55</v>
      </c>
    </row>
    <row r="708" spans="1:16" x14ac:dyDescent="0.25">
      <c r="A708" s="5" t="str">
        <f t="shared" si="22"/>
        <v>Loan-to-deposit ratio201303</v>
      </c>
      <c r="B708" s="116">
        <v>201303</v>
      </c>
      <c r="C708" s="116">
        <v>34</v>
      </c>
      <c r="D708" s="116" t="s">
        <v>33</v>
      </c>
      <c r="E708" s="116">
        <v>0.86851010319999999</v>
      </c>
      <c r="F708" s="116">
        <v>1.0128976399</v>
      </c>
      <c r="G708" s="116">
        <v>1.1676202093000001</v>
      </c>
      <c r="H708" s="116">
        <v>1.2388888959</v>
      </c>
      <c r="I708" s="116">
        <v>1.1735319627</v>
      </c>
      <c r="J708" s="116">
        <v>1.3147182926000001</v>
      </c>
      <c r="K708" s="116">
        <v>1.9951591548000001</v>
      </c>
      <c r="L708" s="117">
        <v>16140667000000</v>
      </c>
      <c r="M708" s="117">
        <v>13753922000000</v>
      </c>
      <c r="N708" s="116">
        <v>1.1195648456</v>
      </c>
      <c r="O708" s="116">
        <v>1.1681250017</v>
      </c>
      <c r="P708" s="116">
        <v>53</v>
      </c>
    </row>
    <row r="709" spans="1:16" x14ac:dyDescent="0.25">
      <c r="A709" s="5" t="str">
        <f t="shared" si="22"/>
        <v>Loan-to-deposit ratio201306</v>
      </c>
      <c r="B709" s="116">
        <v>201306</v>
      </c>
      <c r="C709" s="116">
        <v>34</v>
      </c>
      <c r="D709" s="116" t="s">
        <v>33</v>
      </c>
      <c r="E709" s="116">
        <v>0.86832979580000003</v>
      </c>
      <c r="F709" s="116">
        <v>0.99861376589999995</v>
      </c>
      <c r="G709" s="116">
        <v>1.1495833606000001</v>
      </c>
      <c r="H709" s="116">
        <v>1.21626396</v>
      </c>
      <c r="I709" s="116">
        <v>1.1409429578000001</v>
      </c>
      <c r="J709" s="116">
        <v>1.3047613436000001</v>
      </c>
      <c r="K709" s="116">
        <v>1.8229660512999999</v>
      </c>
      <c r="L709" s="117">
        <v>15796117000000</v>
      </c>
      <c r="M709" s="117">
        <v>13844791000000</v>
      </c>
      <c r="N709" s="116">
        <v>1.0882511800000001</v>
      </c>
      <c r="O709" s="116">
        <v>1.1536258025999999</v>
      </c>
      <c r="P709" s="116">
        <v>54</v>
      </c>
    </row>
    <row r="710" spans="1:16" x14ac:dyDescent="0.25">
      <c r="A710" s="5" t="str">
        <f t="shared" si="22"/>
        <v>Loan-to-deposit ratio201309</v>
      </c>
      <c r="B710" s="116">
        <v>201309</v>
      </c>
      <c r="C710" s="116">
        <v>34</v>
      </c>
      <c r="D710" s="116" t="s">
        <v>33</v>
      </c>
      <c r="E710" s="116">
        <v>0.86077956349999996</v>
      </c>
      <c r="F710" s="116">
        <v>0.97805168450000002</v>
      </c>
      <c r="G710" s="116">
        <v>1.1464264367000001</v>
      </c>
      <c r="H710" s="116">
        <v>1.2079433366000001</v>
      </c>
      <c r="I710" s="116">
        <v>1.1468088873</v>
      </c>
      <c r="J710" s="116">
        <v>1.3209589563999999</v>
      </c>
      <c r="K710" s="116">
        <v>1.8388845807</v>
      </c>
      <c r="L710" s="117">
        <v>15674008000000</v>
      </c>
      <c r="M710" s="117">
        <v>13667498000000</v>
      </c>
      <c r="N710" s="116">
        <v>1.0867881429999999</v>
      </c>
      <c r="O710" s="116">
        <v>1.1498727607999999</v>
      </c>
      <c r="P710" s="116">
        <v>54</v>
      </c>
    </row>
    <row r="711" spans="1:16" x14ac:dyDescent="0.25">
      <c r="A711" s="5" t="str">
        <f t="shared" si="22"/>
        <v>Loan-to-deposit ratio201312</v>
      </c>
      <c r="B711" s="116">
        <v>201312</v>
      </c>
      <c r="C711" s="116">
        <v>34</v>
      </c>
      <c r="D711" s="116" t="s">
        <v>33</v>
      </c>
      <c r="E711" s="116">
        <v>0.84539304950000005</v>
      </c>
      <c r="F711" s="116">
        <v>0.98036129540000005</v>
      </c>
      <c r="G711" s="116">
        <v>1.1212129986999999</v>
      </c>
      <c r="H711" s="116">
        <v>1.1927222135</v>
      </c>
      <c r="I711" s="116">
        <v>1.1277761042000001</v>
      </c>
      <c r="J711" s="116">
        <v>1.2937780657</v>
      </c>
      <c r="K711" s="116">
        <v>1.7712602719999999</v>
      </c>
      <c r="L711" s="117">
        <v>15030744000000</v>
      </c>
      <c r="M711" s="117">
        <v>13327773000000</v>
      </c>
      <c r="N711" s="116">
        <v>1.0950451504000001</v>
      </c>
      <c r="O711" s="116">
        <v>1.1314260077</v>
      </c>
      <c r="P711" s="116">
        <v>54</v>
      </c>
    </row>
    <row r="712" spans="1:16" x14ac:dyDescent="0.25">
      <c r="A712" s="5" t="str">
        <f t="shared" si="22"/>
        <v>Loan-to-deposit ratio201403</v>
      </c>
      <c r="B712" s="116">
        <v>201403</v>
      </c>
      <c r="C712" s="116">
        <v>34</v>
      </c>
      <c r="D712" s="116" t="s">
        <v>33</v>
      </c>
      <c r="E712" s="116">
        <v>0.85072234469999997</v>
      </c>
      <c r="F712" s="116">
        <v>0.95014746370000003</v>
      </c>
      <c r="G712" s="116">
        <v>1.1092771074000001</v>
      </c>
      <c r="H712" s="116">
        <v>1.1800469757000001</v>
      </c>
      <c r="I712" s="116">
        <v>1.1137106707</v>
      </c>
      <c r="J712" s="116">
        <v>1.3146774793</v>
      </c>
      <c r="K712" s="116">
        <v>1.7762684411</v>
      </c>
      <c r="L712" s="117">
        <v>15114948000000</v>
      </c>
      <c r="M712" s="117">
        <v>13571701000000</v>
      </c>
      <c r="N712" s="116">
        <v>1.0851097750000001</v>
      </c>
      <c r="O712" s="116">
        <v>1.1128142619000001</v>
      </c>
      <c r="P712" s="116">
        <v>54</v>
      </c>
    </row>
    <row r="713" spans="1:16" x14ac:dyDescent="0.25">
      <c r="A713" s="5" t="str">
        <f t="shared" si="22"/>
        <v>Loan-to-deposit ratio201406</v>
      </c>
      <c r="B713" s="116">
        <v>201406</v>
      </c>
      <c r="C713" s="116">
        <v>34</v>
      </c>
      <c r="D713" s="116" t="s">
        <v>33</v>
      </c>
      <c r="E713" s="116">
        <v>0.83056304569999995</v>
      </c>
      <c r="F713" s="116">
        <v>0.96310256080000001</v>
      </c>
      <c r="G713" s="116">
        <v>1.0996264004</v>
      </c>
      <c r="H713" s="116">
        <v>1.1808230115</v>
      </c>
      <c r="I713" s="116">
        <v>1.1292419683999999</v>
      </c>
      <c r="J713" s="116">
        <v>1.2924913821999999</v>
      </c>
      <c r="K713" s="116">
        <v>1.6906875832999999</v>
      </c>
      <c r="L713" s="117">
        <v>15452481000000</v>
      </c>
      <c r="M713" s="117">
        <v>13683941000000</v>
      </c>
      <c r="N713" s="116">
        <v>1.087999532</v>
      </c>
      <c r="O713" s="116">
        <v>1.1112532688000001</v>
      </c>
      <c r="P713" s="116">
        <v>54</v>
      </c>
    </row>
    <row r="714" spans="1:16" x14ac:dyDescent="0.25">
      <c r="A714" s="5" t="str">
        <f t="shared" si="22"/>
        <v>Loan-to-deposit ratio201409</v>
      </c>
      <c r="B714" s="116">
        <v>201409</v>
      </c>
      <c r="C714" s="116">
        <v>34</v>
      </c>
      <c r="D714" s="116" t="s">
        <v>33</v>
      </c>
      <c r="E714" s="116">
        <v>0.81943172890000004</v>
      </c>
      <c r="F714" s="116">
        <v>0.93956655609999995</v>
      </c>
      <c r="G714" s="116">
        <v>1.0804755162999999</v>
      </c>
      <c r="H714" s="116">
        <v>1.1611188083999999</v>
      </c>
      <c r="I714" s="116">
        <v>1.0933300601</v>
      </c>
      <c r="J714" s="116">
        <v>1.2935664186</v>
      </c>
      <c r="K714" s="116">
        <v>1.7226283646</v>
      </c>
      <c r="L714" s="117">
        <v>15918531000000</v>
      </c>
      <c r="M714" s="117">
        <v>14559676000000</v>
      </c>
      <c r="N714" s="116">
        <v>1.0816409289</v>
      </c>
      <c r="O714" s="116">
        <v>1.0662112959000001</v>
      </c>
      <c r="P714" s="116">
        <v>55</v>
      </c>
    </row>
    <row r="715" spans="1:16" x14ac:dyDescent="0.25">
      <c r="A715" s="5" t="str">
        <f t="shared" si="22"/>
        <v>Loan-to-deposit ratio201412</v>
      </c>
      <c r="B715" s="116">
        <v>201412</v>
      </c>
      <c r="C715" s="116">
        <v>34</v>
      </c>
      <c r="D715" s="116" t="s">
        <v>33</v>
      </c>
      <c r="E715" s="116">
        <v>0.8240589465</v>
      </c>
      <c r="F715" s="116">
        <v>0.93442016299999997</v>
      </c>
      <c r="G715" s="116">
        <v>1.0933643881999999</v>
      </c>
      <c r="H715" s="116">
        <v>1.1575902859</v>
      </c>
      <c r="I715" s="116">
        <v>1.0864537159000001</v>
      </c>
      <c r="J715" s="116">
        <v>1.2433832321</v>
      </c>
      <c r="K715" s="116">
        <v>1.7311079542000001</v>
      </c>
      <c r="L715" s="117">
        <v>15484682000000</v>
      </c>
      <c r="M715" s="117">
        <v>14252501000000</v>
      </c>
      <c r="N715" s="116">
        <v>1.0933643881999999</v>
      </c>
      <c r="O715" s="116">
        <v>1.1028169877</v>
      </c>
      <c r="P715" s="116">
        <v>55</v>
      </c>
    </row>
    <row r="716" spans="1:16" x14ac:dyDescent="0.25">
      <c r="A716" s="5" t="str">
        <f t="shared" si="22"/>
        <v>Customer deposits to total liabilities200912</v>
      </c>
      <c r="B716" s="116">
        <v>200912</v>
      </c>
      <c r="C716" s="116">
        <v>35</v>
      </c>
      <c r="D716" s="116" t="s">
        <v>35</v>
      </c>
      <c r="E716" s="116">
        <v>0.1847549621</v>
      </c>
      <c r="F716" s="116">
        <v>0.35635502790000001</v>
      </c>
      <c r="G716" s="116">
        <v>0.49743984899999999</v>
      </c>
      <c r="H716" s="116">
        <v>0.48002427289999999</v>
      </c>
      <c r="I716" s="116">
        <v>0.4056429835</v>
      </c>
      <c r="J716" s="116">
        <v>0.59216082650000001</v>
      </c>
      <c r="K716" s="116">
        <v>0.78886327649999999</v>
      </c>
      <c r="L716" s="117">
        <v>9607082700000</v>
      </c>
      <c r="M716" s="117">
        <v>23683591000000</v>
      </c>
      <c r="N716" s="116">
        <v>0.40464720189999998</v>
      </c>
      <c r="O716" s="116">
        <v>0.52439084160000005</v>
      </c>
      <c r="P716" s="116">
        <v>49</v>
      </c>
    </row>
    <row r="717" spans="1:16" x14ac:dyDescent="0.25">
      <c r="A717" s="5" t="str">
        <f t="shared" si="22"/>
        <v>Customer deposits to total liabilities201003</v>
      </c>
      <c r="B717" s="116">
        <v>201003</v>
      </c>
      <c r="C717" s="116">
        <v>35</v>
      </c>
      <c r="D717" s="116" t="s">
        <v>35</v>
      </c>
      <c r="E717" s="116">
        <v>0.19888383230000001</v>
      </c>
      <c r="F717" s="116">
        <v>0.34985061690000002</v>
      </c>
      <c r="G717" s="116">
        <v>0.49471706189999998</v>
      </c>
      <c r="H717" s="116">
        <v>0.47421721680000001</v>
      </c>
      <c r="I717" s="116">
        <v>0.3971938632</v>
      </c>
      <c r="J717" s="116">
        <v>0.58082635999999999</v>
      </c>
      <c r="K717" s="116">
        <v>0.8008526292</v>
      </c>
      <c r="L717" s="117">
        <v>9786350300000</v>
      </c>
      <c r="M717" s="117">
        <v>24638725000000</v>
      </c>
      <c r="N717" s="116">
        <v>0.39944163669999999</v>
      </c>
      <c r="O717" s="116">
        <v>0.51570564220000004</v>
      </c>
      <c r="P717" s="116">
        <v>49</v>
      </c>
    </row>
    <row r="718" spans="1:16" x14ac:dyDescent="0.25">
      <c r="A718" s="5" t="str">
        <f t="shared" si="22"/>
        <v>Customer deposits to total liabilities201006</v>
      </c>
      <c r="B718" s="116">
        <v>201006</v>
      </c>
      <c r="C718" s="116">
        <v>35</v>
      </c>
      <c r="D718" s="116" t="s">
        <v>35</v>
      </c>
      <c r="E718" s="116">
        <v>0.21134112599999999</v>
      </c>
      <c r="F718" s="116">
        <v>0.33679760800000003</v>
      </c>
      <c r="G718" s="116">
        <v>0.43807456919999999</v>
      </c>
      <c r="H718" s="116">
        <v>0.46710331890000001</v>
      </c>
      <c r="I718" s="116">
        <v>0.39777526479999997</v>
      </c>
      <c r="J718" s="116">
        <v>0.56762158890000003</v>
      </c>
      <c r="K718" s="116">
        <v>0.81303419929999998</v>
      </c>
      <c r="L718" s="117">
        <v>10198774000000</v>
      </c>
      <c r="M718" s="117">
        <v>25639538000000</v>
      </c>
      <c r="N718" s="116">
        <v>0.3885027821</v>
      </c>
      <c r="O718" s="116">
        <v>0.49197503269999998</v>
      </c>
      <c r="P718" s="116">
        <v>49</v>
      </c>
    </row>
    <row r="719" spans="1:16" x14ac:dyDescent="0.25">
      <c r="A719" s="5" t="str">
        <f t="shared" si="22"/>
        <v>Customer deposits to total liabilities201009</v>
      </c>
      <c r="B719" s="116">
        <v>201009</v>
      </c>
      <c r="C719" s="116">
        <v>35</v>
      </c>
      <c r="D719" s="116" t="s">
        <v>35</v>
      </c>
      <c r="E719" s="116">
        <v>0.2224069199</v>
      </c>
      <c r="F719" s="116">
        <v>0.35254836509999998</v>
      </c>
      <c r="G719" s="116">
        <v>0.47416302649999997</v>
      </c>
      <c r="H719" s="116">
        <v>0.47735554969999999</v>
      </c>
      <c r="I719" s="116">
        <v>0.4064083034</v>
      </c>
      <c r="J719" s="116">
        <v>0.58070476500000001</v>
      </c>
      <c r="K719" s="116">
        <v>0.81126783530000002</v>
      </c>
      <c r="L719" s="117">
        <v>10426155000000</v>
      </c>
      <c r="M719" s="117">
        <v>25654385000000</v>
      </c>
      <c r="N719" s="116">
        <v>0.41091595489999999</v>
      </c>
      <c r="O719" s="116">
        <v>0.51511603689999996</v>
      </c>
      <c r="P719" s="116">
        <v>50</v>
      </c>
    </row>
    <row r="720" spans="1:16" x14ac:dyDescent="0.25">
      <c r="A720" s="5" t="str">
        <f t="shared" si="22"/>
        <v>Customer deposits to total liabilities201012</v>
      </c>
      <c r="B720" s="116">
        <v>201012</v>
      </c>
      <c r="C720" s="116">
        <v>35</v>
      </c>
      <c r="D720" s="116" t="s">
        <v>35</v>
      </c>
      <c r="E720" s="116">
        <v>0.23230203020000001</v>
      </c>
      <c r="F720" s="116">
        <v>0.3748226026</v>
      </c>
      <c r="G720" s="116">
        <v>0.4794873275</v>
      </c>
      <c r="H720" s="116">
        <v>0.49246806259999998</v>
      </c>
      <c r="I720" s="116">
        <v>0.42629275420000001</v>
      </c>
      <c r="J720" s="116">
        <v>0.59943572499999997</v>
      </c>
      <c r="K720" s="116">
        <v>0.84362533510000004</v>
      </c>
      <c r="L720" s="117">
        <v>10516462000000</v>
      </c>
      <c r="M720" s="117">
        <v>24669578000000</v>
      </c>
      <c r="N720" s="116">
        <v>0.41855307289999999</v>
      </c>
      <c r="O720" s="116">
        <v>0.52470063789999999</v>
      </c>
      <c r="P720" s="116">
        <v>50</v>
      </c>
    </row>
    <row r="721" spans="1:16" x14ac:dyDescent="0.25">
      <c r="A721" s="5" t="str">
        <f t="shared" si="22"/>
        <v>Customer deposits to total liabilities201103</v>
      </c>
      <c r="B721" s="116">
        <v>201103</v>
      </c>
      <c r="C721" s="116">
        <v>35</v>
      </c>
      <c r="D721" s="116" t="s">
        <v>35</v>
      </c>
      <c r="E721" s="116">
        <v>0.2399440866</v>
      </c>
      <c r="F721" s="116">
        <v>0.39442772170000001</v>
      </c>
      <c r="G721" s="116">
        <v>0.4880597854</v>
      </c>
      <c r="H721" s="116">
        <v>0.4937460602</v>
      </c>
      <c r="I721" s="116">
        <v>0.43172661620000002</v>
      </c>
      <c r="J721" s="116">
        <v>0.6028208545</v>
      </c>
      <c r="K721" s="116">
        <v>0.84675173670000004</v>
      </c>
      <c r="L721" s="117">
        <v>10470642000000</v>
      </c>
      <c r="M721" s="117">
        <v>24252945000000</v>
      </c>
      <c r="N721" s="116">
        <v>0.42482856419999998</v>
      </c>
      <c r="O721" s="116">
        <v>0.51054626700000005</v>
      </c>
      <c r="P721" s="116">
        <v>50</v>
      </c>
    </row>
    <row r="722" spans="1:16" x14ac:dyDescent="0.25">
      <c r="A722" s="5" t="str">
        <f t="shared" si="22"/>
        <v>Customer deposits to total liabilities201106</v>
      </c>
      <c r="B722" s="116">
        <v>201106</v>
      </c>
      <c r="C722" s="116">
        <v>35</v>
      </c>
      <c r="D722" s="116" t="s">
        <v>35</v>
      </c>
      <c r="E722" s="116">
        <v>0.24417449220000001</v>
      </c>
      <c r="F722" s="116">
        <v>0.38519227029999997</v>
      </c>
      <c r="G722" s="116">
        <v>0.48293194750000001</v>
      </c>
      <c r="H722" s="116">
        <v>0.48691698849999998</v>
      </c>
      <c r="I722" s="116">
        <v>0.4317257625</v>
      </c>
      <c r="J722" s="116">
        <v>0.57731798999999995</v>
      </c>
      <c r="K722" s="116">
        <v>0.8293421929</v>
      </c>
      <c r="L722" s="117">
        <v>11091142000000</v>
      </c>
      <c r="M722" s="117">
        <v>25690249000000</v>
      </c>
      <c r="N722" s="116">
        <v>0.42832552060000001</v>
      </c>
      <c r="O722" s="116">
        <v>0.51343762800000003</v>
      </c>
      <c r="P722" s="116">
        <v>55</v>
      </c>
    </row>
    <row r="723" spans="1:16" x14ac:dyDescent="0.25">
      <c r="A723" s="5" t="str">
        <f t="shared" si="22"/>
        <v>Customer deposits to total liabilities201109</v>
      </c>
      <c r="B723" s="116">
        <v>201109</v>
      </c>
      <c r="C723" s="116">
        <v>35</v>
      </c>
      <c r="D723" s="116" t="s">
        <v>35</v>
      </c>
      <c r="E723" s="116">
        <v>0.2045316257</v>
      </c>
      <c r="F723" s="116">
        <v>0.35033261659999998</v>
      </c>
      <c r="G723" s="116">
        <v>0.44633238419999999</v>
      </c>
      <c r="H723" s="116">
        <v>0.46795746669999999</v>
      </c>
      <c r="I723" s="116">
        <v>0.40128432819999998</v>
      </c>
      <c r="J723" s="116">
        <v>0.56077618110000005</v>
      </c>
      <c r="K723" s="116">
        <v>0.82997095489999995</v>
      </c>
      <c r="L723" s="117">
        <v>11233201000000</v>
      </c>
      <c r="M723" s="117">
        <v>27993121000000</v>
      </c>
      <c r="N723" s="116">
        <v>0.3884863858</v>
      </c>
      <c r="O723" s="116">
        <v>0.51493192089999995</v>
      </c>
      <c r="P723" s="116">
        <v>55</v>
      </c>
    </row>
    <row r="724" spans="1:16" x14ac:dyDescent="0.25">
      <c r="A724" s="5" t="str">
        <f t="shared" si="22"/>
        <v>Customer deposits to total liabilities201112</v>
      </c>
      <c r="B724" s="116">
        <v>201112</v>
      </c>
      <c r="C724" s="116">
        <v>35</v>
      </c>
      <c r="D724" s="116" t="s">
        <v>35</v>
      </c>
      <c r="E724" s="116">
        <v>0.21478633389999999</v>
      </c>
      <c r="F724" s="116">
        <v>0.35192734679999998</v>
      </c>
      <c r="G724" s="116">
        <v>0.4600265429</v>
      </c>
      <c r="H724" s="116">
        <v>0.47129934629999998</v>
      </c>
      <c r="I724" s="116">
        <v>0.41633247029999998</v>
      </c>
      <c r="J724" s="116">
        <v>0.56387616399999996</v>
      </c>
      <c r="K724" s="116">
        <v>0.84175190470000005</v>
      </c>
      <c r="L724" s="117">
        <v>11357960000000</v>
      </c>
      <c r="M724" s="117">
        <v>27280986000000</v>
      </c>
      <c r="N724" s="116">
        <v>0.39057765529999999</v>
      </c>
      <c r="O724" s="116">
        <v>0.5011298823</v>
      </c>
      <c r="P724" s="116">
        <v>55</v>
      </c>
    </row>
    <row r="725" spans="1:16" x14ac:dyDescent="0.25">
      <c r="A725" s="5" t="str">
        <f t="shared" si="22"/>
        <v>Customer deposits to total liabilities201203</v>
      </c>
      <c r="B725" s="116">
        <v>201203</v>
      </c>
      <c r="C725" s="116">
        <v>35</v>
      </c>
      <c r="D725" s="116" t="s">
        <v>35</v>
      </c>
      <c r="E725" s="116">
        <v>0.2171852413</v>
      </c>
      <c r="F725" s="116">
        <v>0.36309616929999999</v>
      </c>
      <c r="G725" s="116">
        <v>0.47787338400000001</v>
      </c>
      <c r="H725" s="116">
        <v>0.47172812819999999</v>
      </c>
      <c r="I725" s="116">
        <v>0.41758458920000002</v>
      </c>
      <c r="J725" s="116">
        <v>0.56629138229999998</v>
      </c>
      <c r="K725" s="116">
        <v>0.84118433120000002</v>
      </c>
      <c r="L725" s="117">
        <v>11217158000000</v>
      </c>
      <c r="M725" s="117">
        <v>26862001000000</v>
      </c>
      <c r="N725" s="116">
        <v>0.39253702569999999</v>
      </c>
      <c r="O725" s="116">
        <v>0.49968639329999998</v>
      </c>
      <c r="P725" s="116">
        <v>55</v>
      </c>
    </row>
    <row r="726" spans="1:16" x14ac:dyDescent="0.25">
      <c r="A726" s="5" t="str">
        <f t="shared" si="22"/>
        <v>Customer deposits to total liabilities201206</v>
      </c>
      <c r="B726" s="116">
        <v>201206</v>
      </c>
      <c r="C726" s="116">
        <v>35</v>
      </c>
      <c r="D726" s="116" t="s">
        <v>35</v>
      </c>
      <c r="E726" s="116">
        <v>0.20411310120000001</v>
      </c>
      <c r="F726" s="116">
        <v>0.35999931959999998</v>
      </c>
      <c r="G726" s="116">
        <v>0.43281163449999999</v>
      </c>
      <c r="H726" s="116">
        <v>0.46796934429999998</v>
      </c>
      <c r="I726" s="116">
        <v>0.41451082909999998</v>
      </c>
      <c r="J726" s="116">
        <v>0.56280111700000002</v>
      </c>
      <c r="K726" s="116">
        <v>0.83582987099999995</v>
      </c>
      <c r="L726" s="117">
        <v>11468785000000</v>
      </c>
      <c r="M726" s="117">
        <v>27668241000000</v>
      </c>
      <c r="N726" s="116">
        <v>0.39107788319999998</v>
      </c>
      <c r="O726" s="116">
        <v>0.48589090610000002</v>
      </c>
      <c r="P726" s="116">
        <v>55</v>
      </c>
    </row>
    <row r="727" spans="1:16" x14ac:dyDescent="0.25">
      <c r="A727" s="5" t="str">
        <f t="shared" si="22"/>
        <v>Customer deposits to total liabilities201209</v>
      </c>
      <c r="B727" s="116">
        <v>201209</v>
      </c>
      <c r="C727" s="116">
        <v>35</v>
      </c>
      <c r="D727" s="116" t="s">
        <v>35</v>
      </c>
      <c r="E727" s="116">
        <v>0.21662881070000001</v>
      </c>
      <c r="F727" s="116">
        <v>0.36623466659999998</v>
      </c>
      <c r="G727" s="116">
        <v>0.46880024059999997</v>
      </c>
      <c r="H727" s="116">
        <v>0.47146792830000001</v>
      </c>
      <c r="I727" s="116">
        <v>0.41599123129999999</v>
      </c>
      <c r="J727" s="116">
        <v>0.5586525255</v>
      </c>
      <c r="K727" s="116">
        <v>0.8344572925</v>
      </c>
      <c r="L727" s="117">
        <v>11584756000000</v>
      </c>
      <c r="M727" s="117">
        <v>27848557000000</v>
      </c>
      <c r="N727" s="116">
        <v>0.40525065599999999</v>
      </c>
      <c r="O727" s="116">
        <v>0.49761172799999998</v>
      </c>
      <c r="P727" s="116">
        <v>55</v>
      </c>
    </row>
    <row r="728" spans="1:16" x14ac:dyDescent="0.25">
      <c r="A728" s="5" t="str">
        <f t="shared" si="22"/>
        <v>Customer deposits to total liabilities201212</v>
      </c>
      <c r="B728" s="116">
        <v>201212</v>
      </c>
      <c r="C728" s="116">
        <v>35</v>
      </c>
      <c r="D728" s="116" t="s">
        <v>35</v>
      </c>
      <c r="E728" s="116">
        <v>0.23328519380000001</v>
      </c>
      <c r="F728" s="116">
        <v>0.36136989019999999</v>
      </c>
      <c r="G728" s="116">
        <v>0.49215810640000002</v>
      </c>
      <c r="H728" s="116">
        <v>0.48651459829999999</v>
      </c>
      <c r="I728" s="116">
        <v>0.42747224880000001</v>
      </c>
      <c r="J728" s="116">
        <v>0.57943181170000002</v>
      </c>
      <c r="K728" s="116">
        <v>0.83953104840000004</v>
      </c>
      <c r="L728" s="117">
        <v>11349038000000</v>
      </c>
      <c r="M728" s="117">
        <v>26549182000000</v>
      </c>
      <c r="N728" s="116">
        <v>0.4245384371</v>
      </c>
      <c r="O728" s="116">
        <v>0.50326410030000002</v>
      </c>
      <c r="P728" s="116">
        <v>55</v>
      </c>
    </row>
    <row r="729" spans="1:16" x14ac:dyDescent="0.25">
      <c r="A729" s="5" t="str">
        <f t="shared" si="22"/>
        <v>Customer deposits to total liabilities201303</v>
      </c>
      <c r="B729" s="116">
        <v>201303</v>
      </c>
      <c r="C729" s="116">
        <v>35</v>
      </c>
      <c r="D729" s="116" t="s">
        <v>35</v>
      </c>
      <c r="E729" s="116">
        <v>0.22470103769999999</v>
      </c>
      <c r="F729" s="116">
        <v>0.3944372961</v>
      </c>
      <c r="G729" s="116">
        <v>0.50867498680000001</v>
      </c>
      <c r="H729" s="116">
        <v>0.49250727049999998</v>
      </c>
      <c r="I729" s="116">
        <v>0.43597305400000003</v>
      </c>
      <c r="J729" s="116">
        <v>0.6078712423</v>
      </c>
      <c r="K729" s="116">
        <v>0.76495695770000005</v>
      </c>
      <c r="L729" s="117">
        <v>11598650000000</v>
      </c>
      <c r="M729" s="117">
        <v>26604053000000</v>
      </c>
      <c r="N729" s="116">
        <v>0.42649080490000002</v>
      </c>
      <c r="O729" s="116">
        <v>0.53547029339999996</v>
      </c>
      <c r="P729" s="116">
        <v>54</v>
      </c>
    </row>
    <row r="730" spans="1:16" x14ac:dyDescent="0.25">
      <c r="A730" s="5" t="str">
        <f t="shared" si="22"/>
        <v>Customer deposits to total liabilities201306</v>
      </c>
      <c r="B730" s="116">
        <v>201306</v>
      </c>
      <c r="C730" s="116">
        <v>35</v>
      </c>
      <c r="D730" s="116" t="s">
        <v>35</v>
      </c>
      <c r="E730" s="116">
        <v>0.2366586752</v>
      </c>
      <c r="F730" s="116">
        <v>0.41444484479999999</v>
      </c>
      <c r="G730" s="116">
        <v>0.50641226250000004</v>
      </c>
      <c r="H730" s="116">
        <v>0.50599696299999997</v>
      </c>
      <c r="I730" s="116">
        <v>0.45488426879999999</v>
      </c>
      <c r="J730" s="116">
        <v>0.60796205849999996</v>
      </c>
      <c r="K730" s="116">
        <v>0.77464470799999996</v>
      </c>
      <c r="L730" s="117">
        <v>11619436000000</v>
      </c>
      <c r="M730" s="117">
        <v>25543719000000</v>
      </c>
      <c r="N730" s="116">
        <v>0.46098023659999998</v>
      </c>
      <c r="O730" s="116">
        <v>0.5553864006</v>
      </c>
      <c r="P730" s="116">
        <v>54</v>
      </c>
    </row>
    <row r="731" spans="1:16" x14ac:dyDescent="0.25">
      <c r="A731" s="5" t="str">
        <f t="shared" si="22"/>
        <v>Customer deposits to total liabilities201309</v>
      </c>
      <c r="B731" s="116">
        <v>201309</v>
      </c>
      <c r="C731" s="116">
        <v>35</v>
      </c>
      <c r="D731" s="116" t="s">
        <v>35</v>
      </c>
      <c r="E731" s="116">
        <v>0.24796990839999999</v>
      </c>
      <c r="F731" s="116">
        <v>0.41158177600000001</v>
      </c>
      <c r="G731" s="116">
        <v>0.52629685770000001</v>
      </c>
      <c r="H731" s="116">
        <v>0.51016286129999999</v>
      </c>
      <c r="I731" s="116">
        <v>0.46009178989999999</v>
      </c>
      <c r="J731" s="116">
        <v>0.62362063020000003</v>
      </c>
      <c r="K731" s="116">
        <v>0.78060208289999999</v>
      </c>
      <c r="L731" s="117">
        <v>11498417000000</v>
      </c>
      <c r="M731" s="117">
        <v>24991571000000</v>
      </c>
      <c r="N731" s="116">
        <v>0.45364127300000001</v>
      </c>
      <c r="O731" s="116">
        <v>0.56552667960000003</v>
      </c>
      <c r="P731" s="116">
        <v>54</v>
      </c>
    </row>
    <row r="732" spans="1:16" x14ac:dyDescent="0.25">
      <c r="A732" s="5" t="str">
        <f t="shared" si="22"/>
        <v>Customer deposits to total liabilities201312</v>
      </c>
      <c r="B732" s="116">
        <v>201312</v>
      </c>
      <c r="C732" s="116">
        <v>35</v>
      </c>
      <c r="D732" s="116" t="s">
        <v>35</v>
      </c>
      <c r="E732" s="116">
        <v>0.26689397510000001</v>
      </c>
      <c r="F732" s="116">
        <v>0.40477795890000001</v>
      </c>
      <c r="G732" s="116">
        <v>0.54333835750000004</v>
      </c>
      <c r="H732" s="116">
        <v>0.52142921090000005</v>
      </c>
      <c r="I732" s="116">
        <v>0.47734985829999999</v>
      </c>
      <c r="J732" s="116">
        <v>0.62368952879999995</v>
      </c>
      <c r="K732" s="116">
        <v>0.77548549609999995</v>
      </c>
      <c r="L732" s="117">
        <v>11355007000000</v>
      </c>
      <c r="M732" s="117">
        <v>23787599000000</v>
      </c>
      <c r="N732" s="116">
        <v>0.48775494320000001</v>
      </c>
      <c r="O732" s="116">
        <v>0.56816379340000001</v>
      </c>
      <c r="P732" s="116">
        <v>54</v>
      </c>
    </row>
    <row r="733" spans="1:16" x14ac:dyDescent="0.25">
      <c r="A733" s="5" t="str">
        <f t="shared" si="22"/>
        <v>Customer deposits to total liabilities201403</v>
      </c>
      <c r="B733" s="116">
        <v>201403</v>
      </c>
      <c r="C733" s="116">
        <v>35</v>
      </c>
      <c r="D733" s="116" t="s">
        <v>35</v>
      </c>
      <c r="E733" s="116">
        <v>0.25860726779999998</v>
      </c>
      <c r="F733" s="116">
        <v>0.39967303729999998</v>
      </c>
      <c r="G733" s="116">
        <v>0.53350581809999997</v>
      </c>
      <c r="H733" s="116">
        <v>0.52142542089999999</v>
      </c>
      <c r="I733" s="116">
        <v>0.4722568842</v>
      </c>
      <c r="J733" s="116">
        <v>0.63254035220000004</v>
      </c>
      <c r="K733" s="116">
        <v>0.79105247619999997</v>
      </c>
      <c r="L733" s="117">
        <v>11472748000000</v>
      </c>
      <c r="M733" s="117">
        <v>24293447000000</v>
      </c>
      <c r="N733" s="116">
        <v>0.47786377190000001</v>
      </c>
      <c r="O733" s="116">
        <v>0.56723692849999996</v>
      </c>
      <c r="P733" s="116">
        <v>54</v>
      </c>
    </row>
    <row r="734" spans="1:16" x14ac:dyDescent="0.25">
      <c r="A734" s="5" t="str">
        <f t="shared" si="22"/>
        <v>Customer deposits to total liabilities201406</v>
      </c>
      <c r="B734" s="116">
        <v>201406</v>
      </c>
      <c r="C734" s="116">
        <v>35</v>
      </c>
      <c r="D734" s="116" t="s">
        <v>35</v>
      </c>
      <c r="E734" s="116">
        <v>0.25874509379999999</v>
      </c>
      <c r="F734" s="116">
        <v>0.40587925470000003</v>
      </c>
      <c r="G734" s="116">
        <v>0.52576705229999998</v>
      </c>
      <c r="H734" s="116">
        <v>0.52338553229999996</v>
      </c>
      <c r="I734" s="116">
        <v>0.47330931650000002</v>
      </c>
      <c r="J734" s="116">
        <v>0.65148813309999998</v>
      </c>
      <c r="K734" s="116">
        <v>0.77842381829999996</v>
      </c>
      <c r="L734" s="117">
        <v>11542317000000</v>
      </c>
      <c r="M734" s="117">
        <v>24386414000000</v>
      </c>
      <c r="N734" s="116">
        <v>0.4779342788</v>
      </c>
      <c r="O734" s="116">
        <v>0.57147255760000004</v>
      </c>
      <c r="P734" s="116">
        <v>54</v>
      </c>
    </row>
    <row r="735" spans="1:16" x14ac:dyDescent="0.25">
      <c r="A735" s="5" t="str">
        <f t="shared" si="22"/>
        <v>Customer deposits to total liabilities201409</v>
      </c>
      <c r="B735" s="116">
        <v>201409</v>
      </c>
      <c r="C735" s="116">
        <v>35</v>
      </c>
      <c r="D735" s="116" t="s">
        <v>35</v>
      </c>
      <c r="E735" s="116">
        <v>0.3309079654</v>
      </c>
      <c r="F735" s="116">
        <v>0.42485084080000002</v>
      </c>
      <c r="G735" s="116">
        <v>0.54942632950000003</v>
      </c>
      <c r="H735" s="116">
        <v>0.54372698100000005</v>
      </c>
      <c r="I735" s="116">
        <v>0.49304373559999998</v>
      </c>
      <c r="J735" s="116">
        <v>0.67431080779999997</v>
      </c>
      <c r="K735" s="116">
        <v>0.84197491000000002</v>
      </c>
      <c r="L735" s="117">
        <v>12440309000000</v>
      </c>
      <c r="M735" s="117">
        <v>25231654000000</v>
      </c>
      <c r="N735" s="116">
        <v>0.47353266119999998</v>
      </c>
      <c r="O735" s="116">
        <v>0.58602572109999995</v>
      </c>
      <c r="P735" s="116">
        <v>55</v>
      </c>
    </row>
    <row r="736" spans="1:16" x14ac:dyDescent="0.25">
      <c r="A736" s="5" t="str">
        <f t="shared" si="22"/>
        <v>Customer deposits to total liabilities201412</v>
      </c>
      <c r="B736" s="116">
        <v>201412</v>
      </c>
      <c r="C736" s="116">
        <v>35</v>
      </c>
      <c r="D736" s="116" t="s">
        <v>35</v>
      </c>
      <c r="E736" s="116">
        <v>0.30486370670000001</v>
      </c>
      <c r="F736" s="116">
        <v>0.39847970069999999</v>
      </c>
      <c r="G736" s="116">
        <v>0.54197832420000003</v>
      </c>
      <c r="H736" s="116">
        <v>0.53466899869999995</v>
      </c>
      <c r="I736" s="116">
        <v>0.48961900310000001</v>
      </c>
      <c r="J736" s="116">
        <v>0.65833694099999995</v>
      </c>
      <c r="K736" s="116">
        <v>0.79645428569999999</v>
      </c>
      <c r="L736" s="117">
        <v>12310212000000</v>
      </c>
      <c r="M736" s="117">
        <v>25142430000000</v>
      </c>
      <c r="N736" s="116">
        <v>0.47899266499999998</v>
      </c>
      <c r="O736" s="116">
        <v>0.57256618130000003</v>
      </c>
      <c r="P736" s="116">
        <v>55</v>
      </c>
    </row>
    <row r="737" spans="1:16" x14ac:dyDescent="0.25">
      <c r="A737" s="5" t="str">
        <f t="shared" si="22"/>
        <v>Tier 1 capital to (total assets - intangible assets)200912</v>
      </c>
      <c r="B737" s="116">
        <v>200912</v>
      </c>
      <c r="C737" s="116">
        <v>36</v>
      </c>
      <c r="D737" s="116" t="s">
        <v>36</v>
      </c>
      <c r="E737" s="116">
        <v>2.55831342E-2</v>
      </c>
      <c r="F737" s="116">
        <v>3.9375740999999999E-2</v>
      </c>
      <c r="G737" s="116">
        <v>5.4984692000000002E-2</v>
      </c>
      <c r="H737" s="116">
        <v>5.1424314200000001E-2</v>
      </c>
      <c r="I737" s="116">
        <v>4.2172211000000001E-2</v>
      </c>
      <c r="J737" s="116">
        <v>5.9230139600000002E-2</v>
      </c>
      <c r="K737" s="116">
        <v>8.4939924999999999E-2</v>
      </c>
      <c r="L737" s="117">
        <v>1041338500000</v>
      </c>
      <c r="M737" s="117">
        <v>24692528000000</v>
      </c>
      <c r="N737" s="116">
        <v>3.9592975400000001E-2</v>
      </c>
      <c r="O737" s="116">
        <v>5.80352362E-2</v>
      </c>
      <c r="P737" s="116">
        <v>49</v>
      </c>
    </row>
    <row r="738" spans="1:16" x14ac:dyDescent="0.25">
      <c r="A738" s="5" t="str">
        <f t="shared" si="22"/>
        <v>Tier 1 capital to (total assets - intangible assets)201003</v>
      </c>
      <c r="B738" s="116">
        <v>201003</v>
      </c>
      <c r="C738" s="116">
        <v>36</v>
      </c>
      <c r="D738" s="116" t="s">
        <v>36</v>
      </c>
      <c r="E738" s="116">
        <v>2.9173048900000002E-2</v>
      </c>
      <c r="F738" s="116">
        <v>3.9885379999999998E-2</v>
      </c>
      <c r="G738" s="116">
        <v>5.2475929599999999E-2</v>
      </c>
      <c r="H738" s="116">
        <v>5.2140560599999997E-2</v>
      </c>
      <c r="I738" s="116">
        <v>4.28521174E-2</v>
      </c>
      <c r="J738" s="116">
        <v>6.0743826100000002E-2</v>
      </c>
      <c r="K738" s="116">
        <v>8.2801367599999995E-2</v>
      </c>
      <c r="L738" s="117">
        <v>1099878600000</v>
      </c>
      <c r="M738" s="117">
        <v>25666843000000</v>
      </c>
      <c r="N738" s="116">
        <v>4.0532854100000001E-2</v>
      </c>
      <c r="O738" s="116">
        <v>5.81053017E-2</v>
      </c>
      <c r="P738" s="116">
        <v>49</v>
      </c>
    </row>
    <row r="739" spans="1:16" x14ac:dyDescent="0.25">
      <c r="A739" s="5" t="str">
        <f t="shared" si="22"/>
        <v>Tier 1 capital to (total assets - intangible assets)201006</v>
      </c>
      <c r="B739" s="116">
        <v>201006</v>
      </c>
      <c r="C739" s="116">
        <v>36</v>
      </c>
      <c r="D739" s="116" t="s">
        <v>36</v>
      </c>
      <c r="E739" s="116">
        <v>2.50055434E-2</v>
      </c>
      <c r="F739" s="116">
        <v>3.9609720500000001E-2</v>
      </c>
      <c r="G739" s="116">
        <v>5.0694295100000002E-2</v>
      </c>
      <c r="H739" s="116">
        <v>5.0831514799999998E-2</v>
      </c>
      <c r="I739" s="116">
        <v>4.2770427600000001E-2</v>
      </c>
      <c r="J739" s="116">
        <v>5.8742562900000003E-2</v>
      </c>
      <c r="K739" s="116">
        <v>8.1451600900000004E-2</v>
      </c>
      <c r="L739" s="117">
        <v>1141942700000</v>
      </c>
      <c r="M739" s="117">
        <v>26699352000000</v>
      </c>
      <c r="N739" s="116">
        <v>4.1199453099999998E-2</v>
      </c>
      <c r="O739" s="116">
        <v>5.5578611E-2</v>
      </c>
      <c r="P739" s="116">
        <v>50</v>
      </c>
    </row>
    <row r="740" spans="1:16" x14ac:dyDescent="0.25">
      <c r="A740" s="5" t="str">
        <f t="shared" si="22"/>
        <v>Tier 1 capital to (total assets - intangible assets)201009</v>
      </c>
      <c r="B740" s="116">
        <v>201009</v>
      </c>
      <c r="C740" s="116">
        <v>36</v>
      </c>
      <c r="D740" s="116" t="s">
        <v>36</v>
      </c>
      <c r="E740" s="116">
        <v>2.44627829E-2</v>
      </c>
      <c r="F740" s="116">
        <v>3.9169087599999999E-2</v>
      </c>
      <c r="G740" s="116">
        <v>5.0277436799999999E-2</v>
      </c>
      <c r="H740" s="116">
        <v>5.0981580899999997E-2</v>
      </c>
      <c r="I740" s="116">
        <v>4.2418866399999998E-2</v>
      </c>
      <c r="J740" s="116">
        <v>5.9326836399999999E-2</v>
      </c>
      <c r="K740" s="116">
        <v>8.1701827099999999E-2</v>
      </c>
      <c r="L740" s="117">
        <v>1133832600000</v>
      </c>
      <c r="M740" s="117">
        <v>26729442000000</v>
      </c>
      <c r="N740" s="116">
        <v>4.1298597200000002E-2</v>
      </c>
      <c r="O740" s="116">
        <v>5.7405536799999997E-2</v>
      </c>
      <c r="P740" s="116">
        <v>51</v>
      </c>
    </row>
    <row r="741" spans="1:16" x14ac:dyDescent="0.25">
      <c r="A741" s="5" t="str">
        <f t="shared" si="22"/>
        <v>Tier 1 capital to (total assets - intangible assets)201012</v>
      </c>
      <c r="B741" s="116">
        <v>201012</v>
      </c>
      <c r="C741" s="116">
        <v>36</v>
      </c>
      <c r="D741" s="116" t="s">
        <v>36</v>
      </c>
      <c r="E741" s="116">
        <v>2.60238504E-2</v>
      </c>
      <c r="F741" s="116">
        <v>4.1252441399999999E-2</v>
      </c>
      <c r="G741" s="116">
        <v>5.2756041699999999E-2</v>
      </c>
      <c r="H741" s="116">
        <v>5.2908520899999999E-2</v>
      </c>
      <c r="I741" s="116">
        <v>4.5371199199999997E-2</v>
      </c>
      <c r="J741" s="116">
        <v>6.2008764199999997E-2</v>
      </c>
      <c r="K741" s="116">
        <v>8.23475184E-2</v>
      </c>
      <c r="L741" s="117">
        <v>1168895300000</v>
      </c>
      <c r="M741" s="117">
        <v>25762937000000</v>
      </c>
      <c r="N741" s="116">
        <v>4.3556294000000002E-2</v>
      </c>
      <c r="O741" s="116">
        <v>5.8577579900000003E-2</v>
      </c>
      <c r="P741" s="116">
        <v>51</v>
      </c>
    </row>
    <row r="742" spans="1:16" x14ac:dyDescent="0.25">
      <c r="A742" s="5" t="str">
        <f t="shared" si="22"/>
        <v>Tier 1 capital to (total assets - intangible assets)201103</v>
      </c>
      <c r="B742" s="116">
        <v>201103</v>
      </c>
      <c r="C742" s="116">
        <v>36</v>
      </c>
      <c r="D742" s="116" t="s">
        <v>36</v>
      </c>
      <c r="E742" s="116">
        <v>2.7625026E-2</v>
      </c>
      <c r="F742" s="116">
        <v>4.0845182299999998E-2</v>
      </c>
      <c r="G742" s="116">
        <v>5.2293884800000003E-2</v>
      </c>
      <c r="H742" s="116">
        <v>5.4903532900000003E-2</v>
      </c>
      <c r="I742" s="116">
        <v>4.6296899699999998E-2</v>
      </c>
      <c r="J742" s="116">
        <v>6.3459127599999998E-2</v>
      </c>
      <c r="K742" s="116">
        <v>8.4219621300000005E-2</v>
      </c>
      <c r="L742" s="117">
        <v>1173941200000</v>
      </c>
      <c r="M742" s="117">
        <v>25356800000000</v>
      </c>
      <c r="N742" s="116">
        <v>4.4953037199999997E-2</v>
      </c>
      <c r="O742" s="116">
        <v>6.05307821E-2</v>
      </c>
      <c r="P742" s="116">
        <v>51</v>
      </c>
    </row>
    <row r="743" spans="1:16" x14ac:dyDescent="0.25">
      <c r="A743" s="5" t="str">
        <f t="shared" si="22"/>
        <v>Tier 1 capital to (total assets - intangible assets)201106</v>
      </c>
      <c r="B743" s="116">
        <v>201106</v>
      </c>
      <c r="C743" s="116">
        <v>36</v>
      </c>
      <c r="D743" s="116" t="s">
        <v>36</v>
      </c>
      <c r="E743" s="116">
        <v>3.0313792999999999E-2</v>
      </c>
      <c r="F743" s="116">
        <v>4.1272186799999999E-2</v>
      </c>
      <c r="G743" s="116">
        <v>5.2099820200000001E-2</v>
      </c>
      <c r="H743" s="116">
        <v>5.43210181E-2</v>
      </c>
      <c r="I743" s="116">
        <v>4.6328516799999997E-2</v>
      </c>
      <c r="J743" s="116">
        <v>6.1054416E-2</v>
      </c>
      <c r="K743" s="116">
        <v>8.2642392499999995E-2</v>
      </c>
      <c r="L743" s="117">
        <v>1244103000000</v>
      </c>
      <c r="M743" s="117">
        <v>26853937000000</v>
      </c>
      <c r="N743" s="116">
        <v>4.2834480600000002E-2</v>
      </c>
      <c r="O743" s="116">
        <v>5.9609432400000002E-2</v>
      </c>
      <c r="P743" s="116">
        <v>56</v>
      </c>
    </row>
    <row r="744" spans="1:16" x14ac:dyDescent="0.25">
      <c r="A744" s="5" t="str">
        <f t="shared" si="22"/>
        <v>Tier 1 capital to (total assets - intangible assets)201109</v>
      </c>
      <c r="B744" s="116">
        <v>201109</v>
      </c>
      <c r="C744" s="116">
        <v>36</v>
      </c>
      <c r="D744" s="116" t="s">
        <v>36</v>
      </c>
      <c r="E744" s="116">
        <v>2.5832868700000001E-2</v>
      </c>
      <c r="F744" s="116">
        <v>3.92663262E-2</v>
      </c>
      <c r="G744" s="116">
        <v>5.0465724599999998E-2</v>
      </c>
      <c r="H744" s="116">
        <v>5.3393170199999999E-2</v>
      </c>
      <c r="I744" s="116">
        <v>4.3651782399999998E-2</v>
      </c>
      <c r="J744" s="116">
        <v>6.1517460500000003E-2</v>
      </c>
      <c r="K744" s="116">
        <v>8.3752745200000006E-2</v>
      </c>
      <c r="L744" s="117">
        <v>1273691200000</v>
      </c>
      <c r="M744" s="117">
        <v>29178446000000</v>
      </c>
      <c r="N744" s="116">
        <v>4.0927859599999998E-2</v>
      </c>
      <c r="O744" s="116">
        <v>5.9416015199999998E-2</v>
      </c>
      <c r="P744" s="116">
        <v>56</v>
      </c>
    </row>
    <row r="745" spans="1:16" x14ac:dyDescent="0.25">
      <c r="A745" s="5" t="str">
        <f t="shared" si="22"/>
        <v>Tier 1 capital to (total assets - intangible assets)201112</v>
      </c>
      <c r="B745" s="116">
        <v>201112</v>
      </c>
      <c r="C745" s="116">
        <v>36</v>
      </c>
      <c r="D745" s="116" t="s">
        <v>36</v>
      </c>
      <c r="E745" s="116">
        <v>4.7434780000000002E-4</v>
      </c>
      <c r="F745" s="116">
        <v>3.7778485000000001E-2</v>
      </c>
      <c r="G745" s="116">
        <v>4.6454292899999999E-2</v>
      </c>
      <c r="H745" s="116">
        <v>4.6376620200000003E-2</v>
      </c>
      <c r="I745" s="116">
        <v>4.42755934E-2</v>
      </c>
      <c r="J745" s="116">
        <v>5.9308869E-2</v>
      </c>
      <c r="K745" s="116">
        <v>8.2089492799999997E-2</v>
      </c>
      <c r="L745" s="117">
        <v>1258532800000</v>
      </c>
      <c r="M745" s="117">
        <v>28424980000000</v>
      </c>
      <c r="N745" s="116">
        <v>4.0472456699999999E-2</v>
      </c>
      <c r="O745" s="116">
        <v>5.2118608099999998E-2</v>
      </c>
      <c r="P745" s="116">
        <v>56</v>
      </c>
    </row>
    <row r="746" spans="1:16" x14ac:dyDescent="0.25">
      <c r="A746" s="5" t="str">
        <f t="shared" si="22"/>
        <v>Tier 1 capital to (total assets - intangible assets)201203</v>
      </c>
      <c r="B746" s="116">
        <v>201203</v>
      </c>
      <c r="C746" s="116">
        <v>36</v>
      </c>
      <c r="D746" s="116" t="s">
        <v>36</v>
      </c>
      <c r="E746" s="116">
        <v>-1.0084782E-2</v>
      </c>
      <c r="F746" s="116">
        <v>3.9411988500000002E-2</v>
      </c>
      <c r="G746" s="116">
        <v>4.8488871000000003E-2</v>
      </c>
      <c r="H746" s="116">
        <v>4.8242792899999998E-2</v>
      </c>
      <c r="I746" s="116">
        <v>4.5204277500000001E-2</v>
      </c>
      <c r="J746" s="116">
        <v>6.0131346600000003E-2</v>
      </c>
      <c r="K746" s="116">
        <v>0.1004457502</v>
      </c>
      <c r="L746" s="117">
        <v>1268408900000</v>
      </c>
      <c r="M746" s="117">
        <v>28059487000000</v>
      </c>
      <c r="N746" s="116">
        <v>4.1154123100000002E-2</v>
      </c>
      <c r="O746" s="116">
        <v>5.59182701E-2</v>
      </c>
      <c r="P746" s="116">
        <v>56</v>
      </c>
    </row>
    <row r="747" spans="1:16" x14ac:dyDescent="0.25">
      <c r="A747" s="5" t="str">
        <f t="shared" si="22"/>
        <v>Tier 1 capital to (total assets - intangible assets)201206</v>
      </c>
      <c r="B747" s="116">
        <v>201206</v>
      </c>
      <c r="C747" s="116">
        <v>36</v>
      </c>
      <c r="D747" s="116" t="s">
        <v>36</v>
      </c>
      <c r="E747" s="116">
        <v>2.9901173600000001E-2</v>
      </c>
      <c r="F747" s="116">
        <v>4.0965677399999997E-2</v>
      </c>
      <c r="G747" s="116">
        <v>5.1323812400000002E-2</v>
      </c>
      <c r="H747" s="116">
        <v>5.3688380799999998E-2</v>
      </c>
      <c r="I747" s="116">
        <v>4.5238581899999998E-2</v>
      </c>
      <c r="J747" s="116">
        <v>6.2209848099999999E-2</v>
      </c>
      <c r="K747" s="116">
        <v>0.10018751870000001</v>
      </c>
      <c r="L747" s="117">
        <v>1305861900000</v>
      </c>
      <c r="M747" s="117">
        <v>28866110000000</v>
      </c>
      <c r="N747" s="116">
        <v>4.1772295500000001E-2</v>
      </c>
      <c r="O747" s="116">
        <v>5.5679682299999998E-2</v>
      </c>
      <c r="P747" s="116">
        <v>56</v>
      </c>
    </row>
    <row r="748" spans="1:16" x14ac:dyDescent="0.25">
      <c r="A748" s="5" t="str">
        <f t="shared" si="22"/>
        <v>Tier 1 capital to (total assets - intangible assets)201209</v>
      </c>
      <c r="B748" s="116">
        <v>201209</v>
      </c>
      <c r="C748" s="116">
        <v>36</v>
      </c>
      <c r="D748" s="116" t="s">
        <v>36</v>
      </c>
      <c r="E748" s="116">
        <v>2.6935765600000001E-2</v>
      </c>
      <c r="F748" s="116">
        <v>4.1079105099999999E-2</v>
      </c>
      <c r="G748" s="116">
        <v>4.9495131900000003E-2</v>
      </c>
      <c r="H748" s="116">
        <v>5.3188734100000003E-2</v>
      </c>
      <c r="I748" s="116">
        <v>4.5467312599999997E-2</v>
      </c>
      <c r="J748" s="116">
        <v>6.2788519000000001E-2</v>
      </c>
      <c r="K748" s="116">
        <v>9.4446970399999997E-2</v>
      </c>
      <c r="L748" s="117">
        <v>1322031700000</v>
      </c>
      <c r="M748" s="117">
        <v>29076531000000</v>
      </c>
      <c r="N748" s="116">
        <v>4.2011247100000003E-2</v>
      </c>
      <c r="O748" s="116">
        <v>5.3646288100000002E-2</v>
      </c>
      <c r="P748" s="116">
        <v>56</v>
      </c>
    </row>
    <row r="749" spans="1:16" x14ac:dyDescent="0.25">
      <c r="A749" s="5" t="str">
        <f t="shared" si="22"/>
        <v>Tier 1 capital to (total assets - intangible assets)201212</v>
      </c>
      <c r="B749" s="116">
        <v>201212</v>
      </c>
      <c r="C749" s="116">
        <v>36</v>
      </c>
      <c r="D749" s="116" t="s">
        <v>36</v>
      </c>
      <c r="E749" s="116">
        <v>2.7754946999999999E-2</v>
      </c>
      <c r="F749" s="116">
        <v>4.23512391E-2</v>
      </c>
      <c r="G749" s="116">
        <v>5.1374907800000001E-2</v>
      </c>
      <c r="H749" s="116">
        <v>5.3789883500000003E-2</v>
      </c>
      <c r="I749" s="116">
        <v>4.7022311900000002E-2</v>
      </c>
      <c r="J749" s="116">
        <v>6.2727498600000001E-2</v>
      </c>
      <c r="K749" s="116">
        <v>9.2065706999999997E-2</v>
      </c>
      <c r="L749" s="117">
        <v>1306891200000</v>
      </c>
      <c r="M749" s="117">
        <v>27793002000000</v>
      </c>
      <c r="N749" s="116">
        <v>4.4363811500000003E-2</v>
      </c>
      <c r="O749" s="116">
        <v>5.7229301500000003E-2</v>
      </c>
      <c r="P749" s="116">
        <v>56</v>
      </c>
    </row>
    <row r="750" spans="1:16" x14ac:dyDescent="0.25">
      <c r="A750" s="5" t="str">
        <f t="shared" si="22"/>
        <v>Tier 1 capital to (total assets - intangible assets)201303</v>
      </c>
      <c r="B750" s="116">
        <v>201303</v>
      </c>
      <c r="C750" s="116">
        <v>36</v>
      </c>
      <c r="D750" s="116" t="s">
        <v>36</v>
      </c>
      <c r="E750" s="116">
        <v>3.4553360999999998E-2</v>
      </c>
      <c r="F750" s="116">
        <v>4.2943830199999998E-2</v>
      </c>
      <c r="G750" s="116">
        <v>5.3732442700000001E-2</v>
      </c>
      <c r="H750" s="116">
        <v>5.6468349299999998E-2</v>
      </c>
      <c r="I750" s="116">
        <v>4.72619066E-2</v>
      </c>
      <c r="J750" s="116">
        <v>6.6911528400000003E-2</v>
      </c>
      <c r="K750" s="116">
        <v>9.2603842500000005E-2</v>
      </c>
      <c r="L750" s="117">
        <v>1317084800000</v>
      </c>
      <c r="M750" s="117">
        <v>27867789000000</v>
      </c>
      <c r="N750" s="116">
        <v>4.2941850900000002E-2</v>
      </c>
      <c r="O750" s="116">
        <v>5.6376554699999998E-2</v>
      </c>
      <c r="P750" s="116">
        <v>55</v>
      </c>
    </row>
    <row r="751" spans="1:16" x14ac:dyDescent="0.25">
      <c r="A751" s="5" t="str">
        <f t="shared" si="22"/>
        <v>Tier 1 capital to (total assets - intangible assets)201306</v>
      </c>
      <c r="B751" s="116">
        <v>201306</v>
      </c>
      <c r="C751" s="116">
        <v>36</v>
      </c>
      <c r="D751" s="116" t="s">
        <v>36</v>
      </c>
      <c r="E751" s="116">
        <v>3.5941268300000002E-2</v>
      </c>
      <c r="F751" s="116">
        <v>4.46062484E-2</v>
      </c>
      <c r="G751" s="116">
        <v>5.3963056000000002E-2</v>
      </c>
      <c r="H751" s="116">
        <v>5.7956901999999998E-2</v>
      </c>
      <c r="I751" s="116">
        <v>4.8716085499999999E-2</v>
      </c>
      <c r="J751" s="116">
        <v>6.8398520700000007E-2</v>
      </c>
      <c r="K751" s="116">
        <v>0.1005319484</v>
      </c>
      <c r="L751" s="117">
        <v>1305174900000</v>
      </c>
      <c r="M751" s="117">
        <v>26791456000000</v>
      </c>
      <c r="N751" s="116">
        <v>4.6039440299999998E-2</v>
      </c>
      <c r="O751" s="116">
        <v>5.7962995400000002E-2</v>
      </c>
      <c r="P751" s="116">
        <v>55</v>
      </c>
    </row>
    <row r="752" spans="1:16" x14ac:dyDescent="0.25">
      <c r="A752" s="5" t="str">
        <f t="shared" si="22"/>
        <v>Tier 1 capital to (total assets - intangible assets)201309</v>
      </c>
      <c r="B752" s="116">
        <v>201309</v>
      </c>
      <c r="C752" s="116">
        <v>36</v>
      </c>
      <c r="D752" s="116" t="s">
        <v>36</v>
      </c>
      <c r="E752" s="116">
        <v>3.7244138000000003E-2</v>
      </c>
      <c r="F752" s="116">
        <v>4.4781009300000001E-2</v>
      </c>
      <c r="G752" s="116">
        <v>5.4646364599999997E-2</v>
      </c>
      <c r="H752" s="116">
        <v>5.8705669199999998E-2</v>
      </c>
      <c r="I752" s="116">
        <v>4.97931203E-2</v>
      </c>
      <c r="J752" s="116">
        <v>6.5814221800000003E-2</v>
      </c>
      <c r="K752" s="116">
        <v>0.1006639823</v>
      </c>
      <c r="L752" s="117">
        <v>1306995900000</v>
      </c>
      <c r="M752" s="117">
        <v>26248523000000</v>
      </c>
      <c r="N752" s="116">
        <v>4.5880169200000001E-2</v>
      </c>
      <c r="O752" s="116">
        <v>5.6113504799999998E-2</v>
      </c>
      <c r="P752" s="116">
        <v>55</v>
      </c>
    </row>
    <row r="753" spans="1:16" x14ac:dyDescent="0.25">
      <c r="A753" s="5" t="str">
        <f t="shared" si="22"/>
        <v>Tier 1 capital to (total assets - intangible assets)201312</v>
      </c>
      <c r="B753" s="116">
        <v>201312</v>
      </c>
      <c r="C753" s="116">
        <v>36</v>
      </c>
      <c r="D753" s="116" t="s">
        <v>36</v>
      </c>
      <c r="E753" s="116">
        <v>3.8497207300000003E-2</v>
      </c>
      <c r="F753" s="116">
        <v>4.6285395200000003E-2</v>
      </c>
      <c r="G753" s="116">
        <v>5.5261689699999998E-2</v>
      </c>
      <c r="H753" s="116">
        <v>6.0618998E-2</v>
      </c>
      <c r="I753" s="116">
        <v>5.1408240000000001E-2</v>
      </c>
      <c r="J753" s="116">
        <v>6.68371356E-2</v>
      </c>
      <c r="K753" s="116">
        <v>0.1039179514</v>
      </c>
      <c r="L753" s="117">
        <v>1286827300000</v>
      </c>
      <c r="M753" s="117">
        <v>25031537000000</v>
      </c>
      <c r="N753" s="116">
        <v>4.6671403200000003E-2</v>
      </c>
      <c r="O753" s="116">
        <v>5.9446643600000001E-2</v>
      </c>
      <c r="P753" s="116">
        <v>55</v>
      </c>
    </row>
    <row r="754" spans="1:16" x14ac:dyDescent="0.25">
      <c r="A754" s="5" t="str">
        <f t="shared" si="22"/>
        <v>Tier 1 capital to (total assets - intangible assets)201403</v>
      </c>
      <c r="B754" s="116">
        <v>201403</v>
      </c>
      <c r="C754" s="116">
        <v>36</v>
      </c>
      <c r="D754" s="116" t="s">
        <v>36</v>
      </c>
      <c r="E754" s="116">
        <v>3.6764888500000002E-2</v>
      </c>
      <c r="F754" s="116">
        <v>4.3531718800000001E-2</v>
      </c>
      <c r="G754" s="116">
        <v>5.1515047899999999E-2</v>
      </c>
      <c r="H754" s="116">
        <v>5.81503643E-2</v>
      </c>
      <c r="I754" s="116">
        <v>4.7585281100000001E-2</v>
      </c>
      <c r="J754" s="116">
        <v>6.7025338099999998E-2</v>
      </c>
      <c r="K754" s="116">
        <v>0.1128938225</v>
      </c>
      <c r="L754" s="117">
        <v>1216513100000</v>
      </c>
      <c r="M754" s="117">
        <v>25564902000000</v>
      </c>
      <c r="N754" s="116">
        <v>4.4325429299999997E-2</v>
      </c>
      <c r="O754" s="116">
        <v>5.79212058E-2</v>
      </c>
      <c r="P754" s="116">
        <v>55</v>
      </c>
    </row>
    <row r="755" spans="1:16" x14ac:dyDescent="0.25">
      <c r="A755" s="5" t="str">
        <f t="shared" si="22"/>
        <v>Tier 1 capital to (total assets - intangible assets)201406</v>
      </c>
      <c r="B755" s="116">
        <v>201406</v>
      </c>
      <c r="C755" s="116">
        <v>36</v>
      </c>
      <c r="D755" s="116" t="s">
        <v>36</v>
      </c>
      <c r="E755" s="116">
        <v>3.7728931100000002E-2</v>
      </c>
      <c r="F755" s="116">
        <v>4.2991735400000002E-2</v>
      </c>
      <c r="G755" s="116">
        <v>5.3232776400000001E-2</v>
      </c>
      <c r="H755" s="116">
        <v>5.9344129400000001E-2</v>
      </c>
      <c r="I755" s="116">
        <v>4.9046975700000002E-2</v>
      </c>
      <c r="J755" s="116">
        <v>6.6714426899999998E-2</v>
      </c>
      <c r="K755" s="116">
        <v>0.1013107572</v>
      </c>
      <c r="L755" s="117">
        <v>1260771200000</v>
      </c>
      <c r="M755" s="117">
        <v>25705382000000</v>
      </c>
      <c r="N755" s="116">
        <v>4.5357489100000002E-2</v>
      </c>
      <c r="O755" s="116">
        <v>5.8591943600000002E-2</v>
      </c>
      <c r="P755" s="116">
        <v>55</v>
      </c>
    </row>
    <row r="756" spans="1:16" x14ac:dyDescent="0.25">
      <c r="A756" s="5" t="str">
        <f t="shared" si="22"/>
        <v>Tier 1 capital to (total assets - intangible assets)201409</v>
      </c>
      <c r="B756" s="116">
        <v>201409</v>
      </c>
      <c r="C756" s="116">
        <v>36</v>
      </c>
      <c r="D756" s="116" t="s">
        <v>36</v>
      </c>
      <c r="E756" s="116">
        <v>3.6780690999999997E-2</v>
      </c>
      <c r="F756" s="116">
        <v>4.3793163400000001E-2</v>
      </c>
      <c r="G756" s="116">
        <v>5.4369440999999998E-2</v>
      </c>
      <c r="H756" s="116">
        <v>5.9187692700000002E-2</v>
      </c>
      <c r="I756" s="116">
        <v>4.8956713899999997E-2</v>
      </c>
      <c r="J756" s="116">
        <v>7.1250508599999998E-2</v>
      </c>
      <c r="K756" s="116">
        <v>9.6450550199999999E-2</v>
      </c>
      <c r="L756" s="117">
        <v>1303474400000</v>
      </c>
      <c r="M756" s="117">
        <v>26625038000000</v>
      </c>
      <c r="N756" s="116">
        <v>4.56176233E-2</v>
      </c>
      <c r="O756" s="116">
        <v>6.02966931E-2</v>
      </c>
      <c r="P756" s="116">
        <v>55</v>
      </c>
    </row>
    <row r="757" spans="1:16" x14ac:dyDescent="0.25">
      <c r="A757" s="5" t="str">
        <f t="shared" si="22"/>
        <v>Tier 1 capital to (total assets - intangible assets)201412</v>
      </c>
      <c r="B757" s="116">
        <v>201412</v>
      </c>
      <c r="C757" s="116">
        <v>36</v>
      </c>
      <c r="D757" s="116" t="s">
        <v>36</v>
      </c>
      <c r="E757" s="116">
        <v>3.7326339100000001E-2</v>
      </c>
      <c r="F757" s="116">
        <v>4.23594625E-2</v>
      </c>
      <c r="G757" s="116">
        <v>5.2586527899999999E-2</v>
      </c>
      <c r="H757" s="116">
        <v>5.7299483399999997E-2</v>
      </c>
      <c r="I757" s="116">
        <v>4.8761374900000001E-2</v>
      </c>
      <c r="J757" s="116">
        <v>6.6648528100000007E-2</v>
      </c>
      <c r="K757" s="116">
        <v>0.10420416909999999</v>
      </c>
      <c r="L757" s="117">
        <v>1293850000000</v>
      </c>
      <c r="M757" s="117">
        <v>26534322000000</v>
      </c>
      <c r="N757" s="116">
        <v>4.4949330500000002E-2</v>
      </c>
      <c r="O757" s="116">
        <v>5.6073977300000001E-2</v>
      </c>
      <c r="P757" s="116">
        <v>55</v>
      </c>
    </row>
    <row r="758" spans="1:16" x14ac:dyDescent="0.25">
      <c r="A758" s="5" t="str">
        <f t="shared" si="22"/>
        <v>Debt securities to total liabilities200912</v>
      </c>
      <c r="B758" s="116">
        <v>200912</v>
      </c>
      <c r="C758" s="116">
        <v>37</v>
      </c>
      <c r="D758" s="116" t="s">
        <v>132</v>
      </c>
      <c r="E758" s="116">
        <v>3.6735863600000002E-2</v>
      </c>
      <c r="F758" s="116">
        <v>0.14114992709999999</v>
      </c>
      <c r="G758" s="116">
        <v>0.2031615031</v>
      </c>
      <c r="H758" s="116">
        <v>0.2057164396</v>
      </c>
      <c r="I758" s="116">
        <v>0.19524898130000001</v>
      </c>
      <c r="J758" s="116">
        <v>0.27709457409999999</v>
      </c>
      <c r="K758" s="116">
        <v>0.37503481459999999</v>
      </c>
      <c r="L758" s="117">
        <v>4624197100000</v>
      </c>
      <c r="M758" s="117">
        <v>23683591000000</v>
      </c>
      <c r="N758" s="116">
        <v>0.1942824937</v>
      </c>
      <c r="O758" s="116">
        <v>0.20468855729999999</v>
      </c>
      <c r="P758" s="116">
        <v>49</v>
      </c>
    </row>
    <row r="759" spans="1:16" x14ac:dyDescent="0.25">
      <c r="A759" s="5" t="str">
        <f t="shared" si="22"/>
        <v>Debt securities to total liabilities201003</v>
      </c>
      <c r="B759" s="116">
        <v>201003</v>
      </c>
      <c r="C759" s="116">
        <v>37</v>
      </c>
      <c r="D759" s="116" t="s">
        <v>132</v>
      </c>
      <c r="E759" s="116">
        <v>3.6234999800000001E-2</v>
      </c>
      <c r="F759" s="116">
        <v>0.13297750820000001</v>
      </c>
      <c r="G759" s="116">
        <v>0.19819861820000001</v>
      </c>
      <c r="H759" s="116">
        <v>0.20087094110000001</v>
      </c>
      <c r="I759" s="116">
        <v>0.18902210929999999</v>
      </c>
      <c r="J759" s="116">
        <v>0.27405658550000001</v>
      </c>
      <c r="K759" s="116">
        <v>0.36503276200000001</v>
      </c>
      <c r="L759" s="117">
        <v>4657263800000</v>
      </c>
      <c r="M759" s="117">
        <v>24638725000000</v>
      </c>
      <c r="N759" s="116">
        <v>0.19003857330000001</v>
      </c>
      <c r="O759" s="116">
        <v>0.19819861820000001</v>
      </c>
      <c r="P759" s="116">
        <v>49</v>
      </c>
    </row>
    <row r="760" spans="1:16" x14ac:dyDescent="0.25">
      <c r="A760" s="5" t="str">
        <f t="shared" si="22"/>
        <v>Debt securities to total liabilities201006</v>
      </c>
      <c r="B760" s="116">
        <v>201006</v>
      </c>
      <c r="C760" s="116">
        <v>37</v>
      </c>
      <c r="D760" s="116" t="s">
        <v>132</v>
      </c>
      <c r="E760" s="116">
        <v>2.16200829E-2</v>
      </c>
      <c r="F760" s="116">
        <v>0.1244049985</v>
      </c>
      <c r="G760" s="116">
        <v>0.18299099360000001</v>
      </c>
      <c r="H760" s="116">
        <v>0.1892556188</v>
      </c>
      <c r="I760" s="116">
        <v>0.1800226295</v>
      </c>
      <c r="J760" s="116">
        <v>0.2611549702</v>
      </c>
      <c r="K760" s="116">
        <v>0.34857846580000001</v>
      </c>
      <c r="L760" s="117">
        <v>4615697000000</v>
      </c>
      <c r="M760" s="117">
        <v>25639538000000</v>
      </c>
      <c r="N760" s="116">
        <v>0.17722552180000001</v>
      </c>
      <c r="O760" s="116">
        <v>0.18299099360000001</v>
      </c>
      <c r="P760" s="116">
        <v>49</v>
      </c>
    </row>
    <row r="761" spans="1:16" x14ac:dyDescent="0.25">
      <c r="A761" s="5" t="str">
        <f t="shared" si="22"/>
        <v>Debt securities to total liabilities201009</v>
      </c>
      <c r="B761" s="116">
        <v>201009</v>
      </c>
      <c r="C761" s="116">
        <v>37</v>
      </c>
      <c r="D761" s="116" t="s">
        <v>132</v>
      </c>
      <c r="E761" s="116">
        <v>1.9150676200000001E-2</v>
      </c>
      <c r="F761" s="116">
        <v>0.12542528059999999</v>
      </c>
      <c r="G761" s="116">
        <v>0.1850294881</v>
      </c>
      <c r="H761" s="116">
        <v>0.187672481</v>
      </c>
      <c r="I761" s="116">
        <v>0.1816577227</v>
      </c>
      <c r="J761" s="116">
        <v>0.25485316079999998</v>
      </c>
      <c r="K761" s="116">
        <v>0.34751183000000002</v>
      </c>
      <c r="L761" s="117">
        <v>4660317200000</v>
      </c>
      <c r="M761" s="117">
        <v>25654385000000</v>
      </c>
      <c r="N761" s="116">
        <v>0.17984044339999999</v>
      </c>
      <c r="O761" s="116">
        <v>0.1884846708</v>
      </c>
      <c r="P761" s="116">
        <v>50</v>
      </c>
    </row>
    <row r="762" spans="1:16" x14ac:dyDescent="0.25">
      <c r="A762" s="5" t="str">
        <f t="shared" si="22"/>
        <v>Debt securities to total liabilities201012</v>
      </c>
      <c r="B762" s="116">
        <v>201012</v>
      </c>
      <c r="C762" s="116">
        <v>37</v>
      </c>
      <c r="D762" s="116" t="s">
        <v>132</v>
      </c>
      <c r="E762" s="116">
        <v>2.2068560599999999E-2</v>
      </c>
      <c r="F762" s="116">
        <v>0.12218495309999999</v>
      </c>
      <c r="G762" s="116">
        <v>0.1775582533</v>
      </c>
      <c r="H762" s="116">
        <v>0.18662402080000001</v>
      </c>
      <c r="I762" s="116">
        <v>0.1850717529</v>
      </c>
      <c r="J762" s="116">
        <v>0.25344691429999999</v>
      </c>
      <c r="K762" s="116">
        <v>0.33679699800000001</v>
      </c>
      <c r="L762" s="117">
        <v>4565642000000</v>
      </c>
      <c r="M762" s="117">
        <v>24669578000000</v>
      </c>
      <c r="N762" s="116">
        <v>0.17840456369999999</v>
      </c>
      <c r="O762" s="116">
        <v>0.17545492579999999</v>
      </c>
      <c r="P762" s="116">
        <v>50</v>
      </c>
    </row>
    <row r="763" spans="1:16" x14ac:dyDescent="0.25">
      <c r="A763" s="5" t="str">
        <f t="shared" si="22"/>
        <v>Debt securities to total liabilities201103</v>
      </c>
      <c r="B763" s="116">
        <v>201103</v>
      </c>
      <c r="C763" s="116">
        <v>37</v>
      </c>
      <c r="D763" s="116" t="s">
        <v>132</v>
      </c>
      <c r="E763" s="116">
        <v>2.2358179499999999E-2</v>
      </c>
      <c r="F763" s="116">
        <v>0.10263867560000001</v>
      </c>
      <c r="G763" s="116">
        <v>0.17838604990000001</v>
      </c>
      <c r="H763" s="116">
        <v>0.1867143</v>
      </c>
      <c r="I763" s="116">
        <v>0.18914092399999999</v>
      </c>
      <c r="J763" s="116">
        <v>0.26486777449999999</v>
      </c>
      <c r="K763" s="116">
        <v>0.36254305879999998</v>
      </c>
      <c r="L763" s="117">
        <v>4587224500000</v>
      </c>
      <c r="M763" s="117">
        <v>24252945000000</v>
      </c>
      <c r="N763" s="116">
        <v>0.1853531045</v>
      </c>
      <c r="O763" s="116">
        <v>0.1771433848</v>
      </c>
      <c r="P763" s="116">
        <v>50</v>
      </c>
    </row>
    <row r="764" spans="1:16" x14ac:dyDescent="0.25">
      <c r="A764" s="5" t="str">
        <f t="shared" si="22"/>
        <v>Debt securities to total liabilities201106</v>
      </c>
      <c r="B764" s="116">
        <v>201106</v>
      </c>
      <c r="C764" s="116">
        <v>37</v>
      </c>
      <c r="D764" s="116" t="s">
        <v>132</v>
      </c>
      <c r="E764" s="116">
        <v>2.16774541E-2</v>
      </c>
      <c r="F764" s="116">
        <v>0.1115820609</v>
      </c>
      <c r="G764" s="116">
        <v>0.1908550702</v>
      </c>
      <c r="H764" s="116">
        <v>0.20068984719999999</v>
      </c>
      <c r="I764" s="116">
        <v>0.1958802999</v>
      </c>
      <c r="J764" s="116">
        <v>0.29542377850000001</v>
      </c>
      <c r="K764" s="116">
        <v>0.41744054749999998</v>
      </c>
      <c r="L764" s="117">
        <v>5032213600000</v>
      </c>
      <c r="M764" s="117">
        <v>25690249000000</v>
      </c>
      <c r="N764" s="116">
        <v>0.1875218873</v>
      </c>
      <c r="O764" s="116">
        <v>0.19607211669999999</v>
      </c>
      <c r="P764" s="116">
        <v>55</v>
      </c>
    </row>
    <row r="765" spans="1:16" x14ac:dyDescent="0.25">
      <c r="A765" s="5" t="str">
        <f t="shared" si="22"/>
        <v>Debt securities to total liabilities201109</v>
      </c>
      <c r="B765" s="116">
        <v>201109</v>
      </c>
      <c r="C765" s="116">
        <v>37</v>
      </c>
      <c r="D765" s="116" t="s">
        <v>132</v>
      </c>
      <c r="E765" s="116">
        <v>2.5167851099999999E-2</v>
      </c>
      <c r="F765" s="116">
        <v>0.1012784992</v>
      </c>
      <c r="G765" s="116">
        <v>0.1687650725</v>
      </c>
      <c r="H765" s="116">
        <v>0.18734204160000001</v>
      </c>
      <c r="I765" s="116">
        <v>0.1744793406</v>
      </c>
      <c r="J765" s="116">
        <v>0.27474987070000001</v>
      </c>
      <c r="K765" s="116">
        <v>0.39851917640000001</v>
      </c>
      <c r="L765" s="117">
        <v>4884221300000</v>
      </c>
      <c r="M765" s="117">
        <v>27993121000000</v>
      </c>
      <c r="N765" s="116">
        <v>0.1608803862</v>
      </c>
      <c r="O765" s="116">
        <v>0.19070764800000001</v>
      </c>
      <c r="P765" s="116">
        <v>55</v>
      </c>
    </row>
    <row r="766" spans="1:16" x14ac:dyDescent="0.25">
      <c r="A766" s="5" t="str">
        <f t="shared" si="22"/>
        <v>Debt securities to total liabilities201112</v>
      </c>
      <c r="B766" s="116">
        <v>201112</v>
      </c>
      <c r="C766" s="116">
        <v>37</v>
      </c>
      <c r="D766" s="116" t="s">
        <v>132</v>
      </c>
      <c r="E766" s="116">
        <v>2.10718035E-2</v>
      </c>
      <c r="F766" s="116">
        <v>0.1013621229</v>
      </c>
      <c r="G766" s="116">
        <v>0.16653653290000001</v>
      </c>
      <c r="H766" s="116">
        <v>0.1852992098</v>
      </c>
      <c r="I766" s="116">
        <v>0.17021163550000001</v>
      </c>
      <c r="J766" s="116">
        <v>0.25997308250000001</v>
      </c>
      <c r="K766" s="116">
        <v>0.40630773240000001</v>
      </c>
      <c r="L766" s="117">
        <v>4643541300000</v>
      </c>
      <c r="M766" s="117">
        <v>27280986000000</v>
      </c>
      <c r="N766" s="116">
        <v>0.1544147035</v>
      </c>
      <c r="O766" s="116">
        <v>0.17767970820000001</v>
      </c>
      <c r="P766" s="116">
        <v>55</v>
      </c>
    </row>
    <row r="767" spans="1:16" x14ac:dyDescent="0.25">
      <c r="A767" s="5" t="str">
        <f t="shared" si="22"/>
        <v>Debt securities to total liabilities201203</v>
      </c>
      <c r="B767" s="116">
        <v>201203</v>
      </c>
      <c r="C767" s="116">
        <v>37</v>
      </c>
      <c r="D767" s="116" t="s">
        <v>132</v>
      </c>
      <c r="E767" s="116">
        <v>1.4256169900000001E-2</v>
      </c>
      <c r="F767" s="116">
        <v>9.5700350300000001E-2</v>
      </c>
      <c r="G767" s="116">
        <v>0.17324640829999999</v>
      </c>
      <c r="H767" s="116">
        <v>0.18723825890000001</v>
      </c>
      <c r="I767" s="116">
        <v>0.17614560109999999</v>
      </c>
      <c r="J767" s="116">
        <v>0.25997308250000001</v>
      </c>
      <c r="K767" s="116">
        <v>0.4556055215</v>
      </c>
      <c r="L767" s="117">
        <v>4731623300000</v>
      </c>
      <c r="M767" s="117">
        <v>26862001000000</v>
      </c>
      <c r="N767" s="116">
        <v>0.17324640829999999</v>
      </c>
      <c r="O767" s="116">
        <v>0.17366480940000001</v>
      </c>
      <c r="P767" s="116">
        <v>55</v>
      </c>
    </row>
    <row r="768" spans="1:16" x14ac:dyDescent="0.25">
      <c r="A768" s="5" t="str">
        <f t="shared" si="22"/>
        <v>Debt securities to total liabilities201206</v>
      </c>
      <c r="B768" s="116">
        <v>201206</v>
      </c>
      <c r="C768" s="116">
        <v>37</v>
      </c>
      <c r="D768" s="116" t="s">
        <v>132</v>
      </c>
      <c r="E768" s="116">
        <v>1.5841620099999999E-2</v>
      </c>
      <c r="F768" s="116">
        <v>8.7199439200000006E-2</v>
      </c>
      <c r="G768" s="116">
        <v>0.15512208020000001</v>
      </c>
      <c r="H768" s="116">
        <v>0.1816061055</v>
      </c>
      <c r="I768" s="116">
        <v>0.16834590020000001</v>
      </c>
      <c r="J768" s="116">
        <v>0.23348371379999999</v>
      </c>
      <c r="K768" s="116">
        <v>0.47147663499999998</v>
      </c>
      <c r="L768" s="117">
        <v>4657834900000</v>
      </c>
      <c r="M768" s="117">
        <v>27668241000000</v>
      </c>
      <c r="N768" s="116">
        <v>0.14953694349999999</v>
      </c>
      <c r="O768" s="116">
        <v>0.16137247709999999</v>
      </c>
      <c r="P768" s="116">
        <v>55</v>
      </c>
    </row>
    <row r="769" spans="1:16" x14ac:dyDescent="0.25">
      <c r="A769" s="5" t="str">
        <f t="shared" si="22"/>
        <v>Debt securities to total liabilities201209</v>
      </c>
      <c r="B769" s="116">
        <v>201209</v>
      </c>
      <c r="C769" s="116">
        <v>37</v>
      </c>
      <c r="D769" s="116" t="s">
        <v>132</v>
      </c>
      <c r="E769" s="116">
        <v>5.4502696E-3</v>
      </c>
      <c r="F769" s="116">
        <v>9.3228815699999995E-2</v>
      </c>
      <c r="G769" s="116">
        <v>0.15858648419999999</v>
      </c>
      <c r="H769" s="116">
        <v>0.17992534569999999</v>
      </c>
      <c r="I769" s="116">
        <v>0.16762534370000001</v>
      </c>
      <c r="J769" s="116">
        <v>0.2384652475</v>
      </c>
      <c r="K769" s="116">
        <v>0.43569981299999999</v>
      </c>
      <c r="L769" s="117">
        <v>4668124000000</v>
      </c>
      <c r="M769" s="117">
        <v>27848557000000</v>
      </c>
      <c r="N769" s="116">
        <v>0.1563715691</v>
      </c>
      <c r="O769" s="116">
        <v>0.1640115385</v>
      </c>
      <c r="P769" s="116">
        <v>55</v>
      </c>
    </row>
    <row r="770" spans="1:16" x14ac:dyDescent="0.25">
      <c r="A770" s="5" t="str">
        <f t="shared" ref="A770:A833" si="23">CONCATENATE(D770,B770)</f>
        <v>Debt securities to total liabilities201212</v>
      </c>
      <c r="B770" s="116">
        <v>201212</v>
      </c>
      <c r="C770" s="116">
        <v>37</v>
      </c>
      <c r="D770" s="116" t="s">
        <v>132</v>
      </c>
      <c r="E770" s="116">
        <v>7.6383110999999997E-3</v>
      </c>
      <c r="F770" s="116">
        <v>9.7931895099999999E-2</v>
      </c>
      <c r="G770" s="116">
        <v>0.16167920890000001</v>
      </c>
      <c r="H770" s="116">
        <v>0.1822799222</v>
      </c>
      <c r="I770" s="116">
        <v>0.1706266656</v>
      </c>
      <c r="J770" s="116">
        <v>0.2497783958</v>
      </c>
      <c r="K770" s="116">
        <v>0.45907436429999998</v>
      </c>
      <c r="L770" s="117">
        <v>4529998400000</v>
      </c>
      <c r="M770" s="117">
        <v>26549182000000</v>
      </c>
      <c r="N770" s="116">
        <v>0.162565036</v>
      </c>
      <c r="O770" s="116">
        <v>0.15849062799999999</v>
      </c>
      <c r="P770" s="116">
        <v>55</v>
      </c>
    </row>
    <row r="771" spans="1:16" x14ac:dyDescent="0.25">
      <c r="A771" s="5" t="str">
        <f t="shared" si="23"/>
        <v>Debt securities to total liabilities201303</v>
      </c>
      <c r="B771" s="116">
        <v>201303</v>
      </c>
      <c r="C771" s="116">
        <v>37</v>
      </c>
      <c r="D771" s="116" t="s">
        <v>132</v>
      </c>
      <c r="E771" s="116">
        <v>5.9643363999999999E-3</v>
      </c>
      <c r="F771" s="116">
        <v>8.0228044900000003E-2</v>
      </c>
      <c r="G771" s="116">
        <v>0.15182759749999999</v>
      </c>
      <c r="H771" s="116">
        <v>0.17834005629999999</v>
      </c>
      <c r="I771" s="116">
        <v>0.16609241450000001</v>
      </c>
      <c r="J771" s="116">
        <v>0.2295690413</v>
      </c>
      <c r="K771" s="116">
        <v>0.44571895680000001</v>
      </c>
      <c r="L771" s="117">
        <v>4418731500000</v>
      </c>
      <c r="M771" s="117">
        <v>26604053000000</v>
      </c>
      <c r="N771" s="116">
        <v>0.16847998680000001</v>
      </c>
      <c r="O771" s="116">
        <v>0.15180844239999999</v>
      </c>
      <c r="P771" s="116">
        <v>54</v>
      </c>
    </row>
    <row r="772" spans="1:16" x14ac:dyDescent="0.25">
      <c r="A772" s="5" t="str">
        <f t="shared" si="23"/>
        <v>Debt securities to total liabilities201306</v>
      </c>
      <c r="B772" s="116">
        <v>201306</v>
      </c>
      <c r="C772" s="116">
        <v>37</v>
      </c>
      <c r="D772" s="116" t="s">
        <v>132</v>
      </c>
      <c r="E772" s="116">
        <v>5.9626369999999998E-3</v>
      </c>
      <c r="F772" s="116">
        <v>9.4265113799999994E-2</v>
      </c>
      <c r="G772" s="116">
        <v>0.14991013989999999</v>
      </c>
      <c r="H772" s="116">
        <v>0.17970300010000001</v>
      </c>
      <c r="I772" s="116">
        <v>0.16465466170000001</v>
      </c>
      <c r="J772" s="116">
        <v>0.23731196869999999</v>
      </c>
      <c r="K772" s="116">
        <v>0.43645813379999998</v>
      </c>
      <c r="L772" s="117">
        <v>4205875400000</v>
      </c>
      <c r="M772" s="117">
        <v>25543615000000</v>
      </c>
      <c r="N772" s="116">
        <v>0.16182967619999999</v>
      </c>
      <c r="O772" s="116">
        <v>0.14938944439999999</v>
      </c>
      <c r="P772" s="116">
        <v>53</v>
      </c>
    </row>
    <row r="773" spans="1:16" x14ac:dyDescent="0.25">
      <c r="A773" s="5" t="str">
        <f t="shared" si="23"/>
        <v>Debt securities to total liabilities201309</v>
      </c>
      <c r="B773" s="116">
        <v>201309</v>
      </c>
      <c r="C773" s="116">
        <v>37</v>
      </c>
      <c r="D773" s="116" t="s">
        <v>132</v>
      </c>
      <c r="E773" s="116">
        <v>5.5217110999999999E-3</v>
      </c>
      <c r="F773" s="116">
        <v>8.6968894399999996E-2</v>
      </c>
      <c r="G773" s="116">
        <v>0.14927695299999999</v>
      </c>
      <c r="H773" s="116">
        <v>0.1830131831</v>
      </c>
      <c r="I773" s="116">
        <v>0.17002096850000001</v>
      </c>
      <c r="J773" s="116">
        <v>0.262921986</v>
      </c>
      <c r="K773" s="116">
        <v>0.45039330919999998</v>
      </c>
      <c r="L773" s="117">
        <v>4249091100000</v>
      </c>
      <c r="M773" s="117">
        <v>24991571000000</v>
      </c>
      <c r="N773" s="116">
        <v>0.15607424519999999</v>
      </c>
      <c r="O773" s="116">
        <v>0.1424796609</v>
      </c>
      <c r="P773" s="116">
        <v>54</v>
      </c>
    </row>
    <row r="774" spans="1:16" x14ac:dyDescent="0.25">
      <c r="A774" s="5" t="str">
        <f t="shared" si="23"/>
        <v>Debt securities to total liabilities201312</v>
      </c>
      <c r="B774" s="116">
        <v>201312</v>
      </c>
      <c r="C774" s="116">
        <v>37</v>
      </c>
      <c r="D774" s="116" t="s">
        <v>132</v>
      </c>
      <c r="E774" s="116">
        <v>6.0981519000000003E-3</v>
      </c>
      <c r="F774" s="116">
        <v>9.2699572999999993E-2</v>
      </c>
      <c r="G774" s="116">
        <v>0.15747910300000001</v>
      </c>
      <c r="H774" s="116">
        <v>0.18324406569999999</v>
      </c>
      <c r="I774" s="116">
        <v>0.17223903209999999</v>
      </c>
      <c r="J774" s="116">
        <v>0.26196178879999998</v>
      </c>
      <c r="K774" s="116">
        <v>0.44591235909999999</v>
      </c>
      <c r="L774" s="117">
        <v>4097153000000</v>
      </c>
      <c r="M774" s="117">
        <v>23787599000000</v>
      </c>
      <c r="N774" s="116">
        <v>0.17119886409999999</v>
      </c>
      <c r="O774" s="116">
        <v>0.15148050800000001</v>
      </c>
      <c r="P774" s="116">
        <v>54</v>
      </c>
    </row>
    <row r="775" spans="1:16" x14ac:dyDescent="0.25">
      <c r="A775" s="5" t="str">
        <f t="shared" si="23"/>
        <v>Debt securities to total liabilities201403</v>
      </c>
      <c r="B775" s="116">
        <v>201403</v>
      </c>
      <c r="C775" s="116">
        <v>37</v>
      </c>
      <c r="D775" s="116" t="s">
        <v>132</v>
      </c>
      <c r="E775" s="116">
        <v>7.7339970000000003E-3</v>
      </c>
      <c r="F775" s="116">
        <v>9.0572365200000005E-2</v>
      </c>
      <c r="G775" s="116">
        <v>0.1587863783</v>
      </c>
      <c r="H775" s="116">
        <v>0.1849362444</v>
      </c>
      <c r="I775" s="116">
        <v>0.1729171984</v>
      </c>
      <c r="J775" s="116">
        <v>0.26680190729999997</v>
      </c>
      <c r="K775" s="116">
        <v>0.46062538330000002</v>
      </c>
      <c r="L775" s="117">
        <v>4200754800000</v>
      </c>
      <c r="M775" s="117">
        <v>24293447000000</v>
      </c>
      <c r="N775" s="116">
        <v>0.16982323690000001</v>
      </c>
      <c r="O775" s="116">
        <v>0.15775562809999999</v>
      </c>
      <c r="P775" s="116">
        <v>54</v>
      </c>
    </row>
    <row r="776" spans="1:16" x14ac:dyDescent="0.25">
      <c r="A776" s="5" t="str">
        <f t="shared" si="23"/>
        <v>Debt securities to total liabilities201406</v>
      </c>
      <c r="B776" s="116">
        <v>201406</v>
      </c>
      <c r="C776" s="116">
        <v>37</v>
      </c>
      <c r="D776" s="116" t="s">
        <v>132</v>
      </c>
      <c r="E776" s="116">
        <v>9.5603917000000004E-3</v>
      </c>
      <c r="F776" s="116">
        <v>9.0343227600000006E-2</v>
      </c>
      <c r="G776" s="116">
        <v>0.1685848693</v>
      </c>
      <c r="H776" s="116">
        <v>0.18338950840000001</v>
      </c>
      <c r="I776" s="116">
        <v>0.1725120883</v>
      </c>
      <c r="J776" s="116">
        <v>0.25845272749999998</v>
      </c>
      <c r="K776" s="116">
        <v>0.44304178750000001</v>
      </c>
      <c r="L776" s="117">
        <v>4206951200000</v>
      </c>
      <c r="M776" s="117">
        <v>24386414000000</v>
      </c>
      <c r="N776" s="116">
        <v>0.1737356481</v>
      </c>
      <c r="O776" s="116">
        <v>0.16536343640000001</v>
      </c>
      <c r="P776" s="116">
        <v>54</v>
      </c>
    </row>
    <row r="777" spans="1:16" x14ac:dyDescent="0.25">
      <c r="A777" s="5" t="str">
        <f t="shared" si="23"/>
        <v>Debt securities to total liabilities201409</v>
      </c>
      <c r="B777" s="116">
        <v>201409</v>
      </c>
      <c r="C777" s="116">
        <v>37</v>
      </c>
      <c r="D777" s="116" t="s">
        <v>132</v>
      </c>
      <c r="E777" s="116">
        <v>1.6765414999999999E-2</v>
      </c>
      <c r="F777" s="116">
        <v>9.8330172499999993E-2</v>
      </c>
      <c r="G777" s="116">
        <v>0.1695473331</v>
      </c>
      <c r="H777" s="116">
        <v>0.1847291599</v>
      </c>
      <c r="I777" s="116">
        <v>0.1805958308</v>
      </c>
      <c r="J777" s="116">
        <v>0.24351833440000001</v>
      </c>
      <c r="K777" s="116">
        <v>0.4137863799</v>
      </c>
      <c r="L777" s="117">
        <v>4556731500000</v>
      </c>
      <c r="M777" s="117">
        <v>25231654000000</v>
      </c>
      <c r="N777" s="116">
        <v>0.16688322659999999</v>
      </c>
      <c r="O777" s="116">
        <v>0.1703755649</v>
      </c>
      <c r="P777" s="116">
        <v>55</v>
      </c>
    </row>
    <row r="778" spans="1:16" x14ac:dyDescent="0.25">
      <c r="A778" s="5" t="str">
        <f t="shared" si="23"/>
        <v>Debt securities to total liabilities201412</v>
      </c>
      <c r="B778" s="116">
        <v>201412</v>
      </c>
      <c r="C778" s="116">
        <v>37</v>
      </c>
      <c r="D778" s="116" t="s">
        <v>132</v>
      </c>
      <c r="E778" s="116">
        <v>1.5815898799999999E-2</v>
      </c>
      <c r="F778" s="116">
        <v>9.9325352500000005E-2</v>
      </c>
      <c r="G778" s="116">
        <v>0.16565147450000001</v>
      </c>
      <c r="H778" s="116">
        <v>0.18729135290000001</v>
      </c>
      <c r="I778" s="116">
        <v>0.17726791820000001</v>
      </c>
      <c r="J778" s="116">
        <v>0.25258591029999999</v>
      </c>
      <c r="K778" s="116">
        <v>0.45329565529999999</v>
      </c>
      <c r="L778" s="117">
        <v>4456946300000</v>
      </c>
      <c r="M778" s="117">
        <v>25142430000000</v>
      </c>
      <c r="N778" s="116">
        <v>0.1565258024</v>
      </c>
      <c r="O778" s="116">
        <v>0.16751903509999999</v>
      </c>
      <c r="P778" s="116">
        <v>55</v>
      </c>
    </row>
    <row r="779" spans="1:16" x14ac:dyDescent="0.25">
      <c r="A779" s="5" t="str">
        <f t="shared" si="23"/>
        <v>Deposits from credit institutions to total liabilities200912</v>
      </c>
      <c r="B779" s="116">
        <v>200912</v>
      </c>
      <c r="C779" s="116">
        <v>38</v>
      </c>
      <c r="D779" s="116" t="s">
        <v>134</v>
      </c>
      <c r="E779" s="116">
        <v>2.25475802E-2</v>
      </c>
      <c r="F779" s="116">
        <v>6.4766229699999997E-2</v>
      </c>
      <c r="G779" s="116">
        <v>0.1028305138</v>
      </c>
      <c r="H779" s="116">
        <v>0.12315553360000001</v>
      </c>
      <c r="I779" s="116">
        <v>0.1100883897</v>
      </c>
      <c r="J779" s="116">
        <v>0.1480986282</v>
      </c>
      <c r="K779" s="116">
        <v>0.3307281446</v>
      </c>
      <c r="L779" s="117">
        <v>2607288400000</v>
      </c>
      <c r="M779" s="117">
        <v>23683591000000</v>
      </c>
      <c r="N779" s="116">
        <v>0.10211278829999999</v>
      </c>
      <c r="O779" s="116">
        <v>0.10943880810000001</v>
      </c>
      <c r="P779" s="116">
        <v>49</v>
      </c>
    </row>
    <row r="780" spans="1:16" x14ac:dyDescent="0.25">
      <c r="A780" s="5" t="str">
        <f t="shared" si="23"/>
        <v>Deposits from credit institutions to total liabilities201003</v>
      </c>
      <c r="B780" s="116">
        <v>201003</v>
      </c>
      <c r="C780" s="116">
        <v>38</v>
      </c>
      <c r="D780" s="116" t="s">
        <v>134</v>
      </c>
      <c r="E780" s="116">
        <v>1.8754473899999999E-2</v>
      </c>
      <c r="F780" s="116">
        <v>6.4418018100000002E-2</v>
      </c>
      <c r="G780" s="116">
        <v>0.1046941733</v>
      </c>
      <c r="H780" s="116">
        <v>0.1201521215</v>
      </c>
      <c r="I780" s="116">
        <v>0.1083371539</v>
      </c>
      <c r="J780" s="116">
        <v>0.13965425009999999</v>
      </c>
      <c r="K780" s="116">
        <v>0.32659041709999997</v>
      </c>
      <c r="L780" s="117">
        <v>2669289300000</v>
      </c>
      <c r="M780" s="117">
        <v>24638725000000</v>
      </c>
      <c r="N780" s="116">
        <v>0.10281369730000001</v>
      </c>
      <c r="O780" s="116">
        <v>0.1075454726</v>
      </c>
      <c r="P780" s="116">
        <v>49</v>
      </c>
    </row>
    <row r="781" spans="1:16" x14ac:dyDescent="0.25">
      <c r="A781" s="5" t="str">
        <f t="shared" si="23"/>
        <v>Deposits from credit institutions to total liabilities201006</v>
      </c>
      <c r="B781" s="116">
        <v>201006</v>
      </c>
      <c r="C781" s="116">
        <v>38</v>
      </c>
      <c r="D781" s="116" t="s">
        <v>134</v>
      </c>
      <c r="E781" s="116">
        <v>1.4894811799999999E-2</v>
      </c>
      <c r="F781" s="116">
        <v>6.2408194399999999E-2</v>
      </c>
      <c r="G781" s="116">
        <v>9.2132893899999999E-2</v>
      </c>
      <c r="H781" s="116">
        <v>0.1128601046</v>
      </c>
      <c r="I781" s="116">
        <v>0.1048279349</v>
      </c>
      <c r="J781" s="116">
        <v>0.12992261969999999</v>
      </c>
      <c r="K781" s="116">
        <v>0.31751900300000002</v>
      </c>
      <c r="L781" s="117">
        <v>2687739800000</v>
      </c>
      <c r="M781" s="117">
        <v>25639538000000</v>
      </c>
      <c r="N781" s="116">
        <v>9.9074986399999995E-2</v>
      </c>
      <c r="O781" s="116">
        <v>8.4674970000000002E-2</v>
      </c>
      <c r="P781" s="116">
        <v>49</v>
      </c>
    </row>
    <row r="782" spans="1:16" x14ac:dyDescent="0.25">
      <c r="A782" s="5" t="str">
        <f t="shared" si="23"/>
        <v>Deposits from credit institutions to total liabilities201009</v>
      </c>
      <c r="B782" s="116">
        <v>201009</v>
      </c>
      <c r="C782" s="116">
        <v>38</v>
      </c>
      <c r="D782" s="116" t="s">
        <v>134</v>
      </c>
      <c r="E782" s="116">
        <v>1.5351968800000001E-2</v>
      </c>
      <c r="F782" s="116">
        <v>5.4120336800000002E-2</v>
      </c>
      <c r="G782" s="116">
        <v>8.4889264699999994E-2</v>
      </c>
      <c r="H782" s="116">
        <v>0.1093937474</v>
      </c>
      <c r="I782" s="116">
        <v>9.9637024599999999E-2</v>
      </c>
      <c r="J782" s="116">
        <v>0.12756523750000001</v>
      </c>
      <c r="K782" s="116">
        <v>0.31122012170000002</v>
      </c>
      <c r="L782" s="117">
        <v>2556126600000</v>
      </c>
      <c r="M782" s="117">
        <v>25654385000000</v>
      </c>
      <c r="N782" s="116">
        <v>0.1007106331</v>
      </c>
      <c r="O782" s="116">
        <v>7.9505238500000006E-2</v>
      </c>
      <c r="P782" s="116">
        <v>50</v>
      </c>
    </row>
    <row r="783" spans="1:16" x14ac:dyDescent="0.25">
      <c r="A783" s="5" t="str">
        <f t="shared" si="23"/>
        <v>Deposits from credit institutions to total liabilities201012</v>
      </c>
      <c r="B783" s="116">
        <v>201012</v>
      </c>
      <c r="C783" s="116">
        <v>38</v>
      </c>
      <c r="D783" s="116" t="s">
        <v>134</v>
      </c>
      <c r="E783" s="116">
        <v>1.4338878500000001E-2</v>
      </c>
      <c r="F783" s="116">
        <v>4.3365603099999997E-2</v>
      </c>
      <c r="G783" s="116">
        <v>7.9413498700000001E-2</v>
      </c>
      <c r="H783" s="116">
        <v>0.10099453849999999</v>
      </c>
      <c r="I783" s="116">
        <v>9.5397578999999996E-2</v>
      </c>
      <c r="J783" s="116">
        <v>0.10921675</v>
      </c>
      <c r="K783" s="116">
        <v>0.28713155880000002</v>
      </c>
      <c r="L783" s="117">
        <v>2353418000000</v>
      </c>
      <c r="M783" s="117">
        <v>24669578000000</v>
      </c>
      <c r="N783" s="116">
        <v>9.8799743900000001E-2</v>
      </c>
      <c r="O783" s="116">
        <v>7.3195879599999999E-2</v>
      </c>
      <c r="P783" s="116">
        <v>50</v>
      </c>
    </row>
    <row r="784" spans="1:16" x14ac:dyDescent="0.25">
      <c r="A784" s="5" t="str">
        <f t="shared" si="23"/>
        <v>Deposits from credit institutions to total liabilities201103</v>
      </c>
      <c r="B784" s="116">
        <v>201103</v>
      </c>
      <c r="C784" s="116">
        <v>38</v>
      </c>
      <c r="D784" s="116" t="s">
        <v>134</v>
      </c>
      <c r="E784" s="116">
        <v>1.50362619E-2</v>
      </c>
      <c r="F784" s="116">
        <v>5.4163637100000002E-2</v>
      </c>
      <c r="G784" s="116">
        <v>7.5080454399999996E-2</v>
      </c>
      <c r="H784" s="116">
        <v>0.1041101287</v>
      </c>
      <c r="I784" s="116">
        <v>9.5351357900000003E-2</v>
      </c>
      <c r="J784" s="116">
        <v>0.11493871930000001</v>
      </c>
      <c r="K784" s="116">
        <v>0.29527552379999999</v>
      </c>
      <c r="L784" s="117">
        <v>2312551300000</v>
      </c>
      <c r="M784" s="117">
        <v>24252945000000</v>
      </c>
      <c r="N784" s="116">
        <v>9.2241120400000001E-2</v>
      </c>
      <c r="O784" s="116">
        <v>7.1273483299999996E-2</v>
      </c>
      <c r="P784" s="116">
        <v>50</v>
      </c>
    </row>
    <row r="785" spans="1:16" x14ac:dyDescent="0.25">
      <c r="A785" s="5" t="str">
        <f t="shared" si="23"/>
        <v>Deposits from credit institutions to total liabilities201106</v>
      </c>
      <c r="B785" s="116">
        <v>201106</v>
      </c>
      <c r="C785" s="116">
        <v>38</v>
      </c>
      <c r="D785" s="116" t="s">
        <v>134</v>
      </c>
      <c r="E785" s="116">
        <v>1.5264550199999999E-2</v>
      </c>
      <c r="F785" s="116">
        <v>6.12969077E-2</v>
      </c>
      <c r="G785" s="116">
        <v>7.8494096900000004E-2</v>
      </c>
      <c r="H785" s="116">
        <v>9.7762656899999995E-2</v>
      </c>
      <c r="I785" s="116">
        <v>9.1357333600000007E-2</v>
      </c>
      <c r="J785" s="116">
        <v>0.1039038117</v>
      </c>
      <c r="K785" s="116">
        <v>0.28062891559999997</v>
      </c>
      <c r="L785" s="117">
        <v>2346992600000</v>
      </c>
      <c r="M785" s="117">
        <v>25690249000000</v>
      </c>
      <c r="N785" s="116">
        <v>9.2331511099999999E-2</v>
      </c>
      <c r="O785" s="116">
        <v>7.6686281100000003E-2</v>
      </c>
      <c r="P785" s="116">
        <v>55</v>
      </c>
    </row>
    <row r="786" spans="1:16" x14ac:dyDescent="0.25">
      <c r="A786" s="5" t="str">
        <f t="shared" si="23"/>
        <v>Deposits from credit institutions to total liabilities201109</v>
      </c>
      <c r="B786" s="116">
        <v>201109</v>
      </c>
      <c r="C786" s="116">
        <v>38</v>
      </c>
      <c r="D786" s="116" t="s">
        <v>134</v>
      </c>
      <c r="E786" s="116">
        <v>1.6381087999999999E-2</v>
      </c>
      <c r="F786" s="116">
        <v>5.0335980199999998E-2</v>
      </c>
      <c r="G786" s="116">
        <v>7.5379714099999995E-2</v>
      </c>
      <c r="H786" s="116">
        <v>9.4225440899999999E-2</v>
      </c>
      <c r="I786" s="116">
        <v>9.1970457199999994E-2</v>
      </c>
      <c r="J786" s="116">
        <v>0.11043711539999999</v>
      </c>
      <c r="K786" s="116">
        <v>0.25223876169999998</v>
      </c>
      <c r="L786" s="117">
        <v>2574540100000</v>
      </c>
      <c r="M786" s="117">
        <v>27993121000000</v>
      </c>
      <c r="N786" s="116">
        <v>8.3363519799999994E-2</v>
      </c>
      <c r="O786" s="116">
        <v>7.0411448099999996E-2</v>
      </c>
      <c r="P786" s="116">
        <v>55</v>
      </c>
    </row>
    <row r="787" spans="1:16" x14ac:dyDescent="0.25">
      <c r="A787" s="5" t="str">
        <f t="shared" si="23"/>
        <v>Deposits from credit institutions to total liabilities201112</v>
      </c>
      <c r="B787" s="116">
        <v>201112</v>
      </c>
      <c r="C787" s="116">
        <v>38</v>
      </c>
      <c r="D787" s="116" t="s">
        <v>134</v>
      </c>
      <c r="E787" s="116">
        <v>1.0402668E-2</v>
      </c>
      <c r="F787" s="116">
        <v>4.23861814E-2</v>
      </c>
      <c r="G787" s="116">
        <v>7.4705449199999996E-2</v>
      </c>
      <c r="H787" s="116">
        <v>8.7370631899999995E-2</v>
      </c>
      <c r="I787" s="116">
        <v>8.8387022199999998E-2</v>
      </c>
      <c r="J787" s="116">
        <v>0.10015626530000001</v>
      </c>
      <c r="K787" s="116">
        <v>0.25835602899999999</v>
      </c>
      <c r="L787" s="117">
        <v>2411285200000</v>
      </c>
      <c r="M787" s="117">
        <v>27280986000000</v>
      </c>
      <c r="N787" s="116">
        <v>8.4381665999999994E-2</v>
      </c>
      <c r="O787" s="116">
        <v>6.5100316399999997E-2</v>
      </c>
      <c r="P787" s="116">
        <v>55</v>
      </c>
    </row>
    <row r="788" spans="1:16" x14ac:dyDescent="0.25">
      <c r="A788" s="5" t="str">
        <f t="shared" si="23"/>
        <v>Deposits from credit institutions to total liabilities201203</v>
      </c>
      <c r="B788" s="116">
        <v>201203</v>
      </c>
      <c r="C788" s="116">
        <v>38</v>
      </c>
      <c r="D788" s="116" t="s">
        <v>134</v>
      </c>
      <c r="E788" s="116">
        <v>1.5554567599999999E-2</v>
      </c>
      <c r="F788" s="116">
        <v>3.9785242800000002E-2</v>
      </c>
      <c r="G788" s="116">
        <v>7.4012821399999998E-2</v>
      </c>
      <c r="H788" s="116">
        <v>9.0210220899999999E-2</v>
      </c>
      <c r="I788" s="116">
        <v>9.26029305E-2</v>
      </c>
      <c r="J788" s="116">
        <v>0.1067754408</v>
      </c>
      <c r="K788" s="116">
        <v>0.28557374130000002</v>
      </c>
      <c r="L788" s="117">
        <v>2487500000000</v>
      </c>
      <c r="M788" s="117">
        <v>26862001000000</v>
      </c>
      <c r="N788" s="116">
        <v>8.1618773699999994E-2</v>
      </c>
      <c r="O788" s="116">
        <v>6.2653859100000001E-2</v>
      </c>
      <c r="P788" s="116">
        <v>55</v>
      </c>
    </row>
    <row r="789" spans="1:16" x14ac:dyDescent="0.25">
      <c r="A789" s="5" t="str">
        <f t="shared" si="23"/>
        <v>Deposits from credit institutions to total liabilities201206</v>
      </c>
      <c r="B789" s="116">
        <v>201206</v>
      </c>
      <c r="C789" s="116">
        <v>38</v>
      </c>
      <c r="D789" s="116" t="s">
        <v>134</v>
      </c>
      <c r="E789" s="116">
        <v>1.37712332E-2</v>
      </c>
      <c r="F789" s="116">
        <v>3.7340019299999999E-2</v>
      </c>
      <c r="G789" s="116">
        <v>7.6071112100000005E-2</v>
      </c>
      <c r="H789" s="116">
        <v>8.8275296099999997E-2</v>
      </c>
      <c r="I789" s="116">
        <v>9.0990029E-2</v>
      </c>
      <c r="J789" s="116">
        <v>0.1016407297</v>
      </c>
      <c r="K789" s="116">
        <v>0.27677978689999999</v>
      </c>
      <c r="L789" s="117">
        <v>2517534000000</v>
      </c>
      <c r="M789" s="117">
        <v>27668241000000</v>
      </c>
      <c r="N789" s="116">
        <v>8.0152199899999999E-2</v>
      </c>
      <c r="O789" s="116">
        <v>5.8860769100000002E-2</v>
      </c>
      <c r="P789" s="116">
        <v>55</v>
      </c>
    </row>
    <row r="790" spans="1:16" x14ac:dyDescent="0.25">
      <c r="A790" s="5" t="str">
        <f t="shared" si="23"/>
        <v>Deposits from credit institutions to total liabilities201209</v>
      </c>
      <c r="B790" s="116">
        <v>201209</v>
      </c>
      <c r="C790" s="116">
        <v>38</v>
      </c>
      <c r="D790" s="116" t="s">
        <v>134</v>
      </c>
      <c r="E790" s="116">
        <v>1.02351927E-2</v>
      </c>
      <c r="F790" s="116">
        <v>3.4677794499999998E-2</v>
      </c>
      <c r="G790" s="116">
        <v>6.9556511200000004E-2</v>
      </c>
      <c r="H790" s="116">
        <v>8.7165903399999994E-2</v>
      </c>
      <c r="I790" s="116">
        <v>8.99569219E-2</v>
      </c>
      <c r="J790" s="116">
        <v>0.1032624256</v>
      </c>
      <c r="K790" s="116">
        <v>0.28012558139999999</v>
      </c>
      <c r="L790" s="117">
        <v>2505170500000</v>
      </c>
      <c r="M790" s="117">
        <v>27848557000000</v>
      </c>
      <c r="N790" s="116">
        <v>8.1168749600000006E-2</v>
      </c>
      <c r="O790" s="116">
        <v>5.7272196800000001E-2</v>
      </c>
      <c r="P790" s="116">
        <v>55</v>
      </c>
    </row>
    <row r="791" spans="1:16" x14ac:dyDescent="0.25">
      <c r="A791" s="5" t="str">
        <f t="shared" si="23"/>
        <v>Deposits from credit institutions to total liabilities201212</v>
      </c>
      <c r="B791" s="116">
        <v>201212</v>
      </c>
      <c r="C791" s="116">
        <v>38</v>
      </c>
      <c r="D791" s="116" t="s">
        <v>134</v>
      </c>
      <c r="E791" s="116">
        <v>8.9912155999999997E-3</v>
      </c>
      <c r="F791" s="116">
        <v>3.5536967799999999E-2</v>
      </c>
      <c r="G791" s="116">
        <v>6.1570061799999999E-2</v>
      </c>
      <c r="H791" s="116">
        <v>8.4321563200000005E-2</v>
      </c>
      <c r="I791" s="116">
        <v>8.5850033199999995E-2</v>
      </c>
      <c r="J791" s="116">
        <v>9.0948062499999996E-2</v>
      </c>
      <c r="K791" s="116">
        <v>0.30145326929999999</v>
      </c>
      <c r="L791" s="117">
        <v>2279248100000</v>
      </c>
      <c r="M791" s="117">
        <v>26549182000000</v>
      </c>
      <c r="N791" s="116">
        <v>8.2125028099999997E-2</v>
      </c>
      <c r="O791" s="116">
        <v>5.6266460599999998E-2</v>
      </c>
      <c r="P791" s="116">
        <v>55</v>
      </c>
    </row>
    <row r="792" spans="1:16" x14ac:dyDescent="0.25">
      <c r="A792" s="5" t="str">
        <f t="shared" si="23"/>
        <v>Deposits from credit institutions to total liabilities201303</v>
      </c>
      <c r="B792" s="116">
        <v>201303</v>
      </c>
      <c r="C792" s="116">
        <v>38</v>
      </c>
      <c r="D792" s="116" t="s">
        <v>134</v>
      </c>
      <c r="E792" s="116">
        <v>1.7507175900000001E-2</v>
      </c>
      <c r="F792" s="116">
        <v>4.5597142200000003E-2</v>
      </c>
      <c r="G792" s="116">
        <v>7.0074623099999997E-2</v>
      </c>
      <c r="H792" s="116">
        <v>9.0870165599999997E-2</v>
      </c>
      <c r="I792" s="116">
        <v>8.7284291900000005E-2</v>
      </c>
      <c r="J792" s="116">
        <v>9.5612378400000003E-2</v>
      </c>
      <c r="K792" s="116">
        <v>0.29085672680000002</v>
      </c>
      <c r="L792" s="117">
        <v>2322116000000</v>
      </c>
      <c r="M792" s="117">
        <v>26604053000000</v>
      </c>
      <c r="N792" s="116">
        <v>8.3001904900000006E-2</v>
      </c>
      <c r="O792" s="116">
        <v>6.8920968400000004E-2</v>
      </c>
      <c r="P792" s="116">
        <v>54</v>
      </c>
    </row>
    <row r="793" spans="1:16" x14ac:dyDescent="0.25">
      <c r="A793" s="5" t="str">
        <f t="shared" si="23"/>
        <v>Deposits from credit institutions to total liabilities201306</v>
      </c>
      <c r="B793" s="116">
        <v>201306</v>
      </c>
      <c r="C793" s="116">
        <v>38</v>
      </c>
      <c r="D793" s="116" t="s">
        <v>134</v>
      </c>
      <c r="E793" s="116">
        <v>1.52656196E-2</v>
      </c>
      <c r="F793" s="116">
        <v>4.75458827E-2</v>
      </c>
      <c r="G793" s="116">
        <v>7.1248912799999994E-2</v>
      </c>
      <c r="H793" s="116">
        <v>9.2194006800000006E-2</v>
      </c>
      <c r="I793" s="116">
        <v>8.7094623900000001E-2</v>
      </c>
      <c r="J793" s="116">
        <v>9.3029993500000005E-2</v>
      </c>
      <c r="K793" s="116">
        <v>0.29622691379999999</v>
      </c>
      <c r="L793" s="117">
        <v>2224720600000</v>
      </c>
      <c r="M793" s="117">
        <v>25543719000000</v>
      </c>
      <c r="N793" s="116">
        <v>8.7946384200000005E-2</v>
      </c>
      <c r="O793" s="116">
        <v>6.8591129299999998E-2</v>
      </c>
      <c r="P793" s="116">
        <v>54</v>
      </c>
    </row>
    <row r="794" spans="1:16" x14ac:dyDescent="0.25">
      <c r="A794" s="5" t="str">
        <f t="shared" si="23"/>
        <v>Deposits from credit institutions to total liabilities201309</v>
      </c>
      <c r="B794" s="116">
        <v>201309</v>
      </c>
      <c r="C794" s="116">
        <v>38</v>
      </c>
      <c r="D794" s="116" t="s">
        <v>134</v>
      </c>
      <c r="E794" s="116">
        <v>1.5473727499999999E-2</v>
      </c>
      <c r="F794" s="116">
        <v>4.6271208100000003E-2</v>
      </c>
      <c r="G794" s="116">
        <v>6.8783647200000006E-2</v>
      </c>
      <c r="H794" s="116">
        <v>9.3954967E-2</v>
      </c>
      <c r="I794" s="116">
        <v>8.6792512700000005E-2</v>
      </c>
      <c r="J794" s="116">
        <v>0.1018361237</v>
      </c>
      <c r="K794" s="116">
        <v>0.30868583560000001</v>
      </c>
      <c r="L794" s="117">
        <v>2169081200000</v>
      </c>
      <c r="M794" s="117">
        <v>24991571000000</v>
      </c>
      <c r="N794" s="116">
        <v>8.1575430000000004E-2</v>
      </c>
      <c r="O794" s="116">
        <v>6.8214401999999993E-2</v>
      </c>
      <c r="P794" s="116">
        <v>54</v>
      </c>
    </row>
    <row r="795" spans="1:16" x14ac:dyDescent="0.25">
      <c r="A795" s="5" t="str">
        <f t="shared" si="23"/>
        <v>Deposits from credit institutions to total liabilities201312</v>
      </c>
      <c r="B795" s="116">
        <v>201312</v>
      </c>
      <c r="C795" s="116">
        <v>38</v>
      </c>
      <c r="D795" s="116" t="s">
        <v>134</v>
      </c>
      <c r="E795" s="116">
        <v>1.02877714E-2</v>
      </c>
      <c r="F795" s="116">
        <v>4.5697196900000001E-2</v>
      </c>
      <c r="G795" s="116">
        <v>6.9560555600000004E-2</v>
      </c>
      <c r="H795" s="116">
        <v>9.0361241600000003E-2</v>
      </c>
      <c r="I795" s="116">
        <v>8.2932536099999996E-2</v>
      </c>
      <c r="J795" s="116">
        <v>0.1006152263</v>
      </c>
      <c r="K795" s="116">
        <v>0.31031865289999999</v>
      </c>
      <c r="L795" s="117">
        <v>1972765900000</v>
      </c>
      <c r="M795" s="117">
        <v>23787599000000</v>
      </c>
      <c r="N795" s="116">
        <v>7.9941172199999994E-2</v>
      </c>
      <c r="O795" s="116">
        <v>6.5645567200000005E-2</v>
      </c>
      <c r="P795" s="116">
        <v>54</v>
      </c>
    </row>
    <row r="796" spans="1:16" x14ac:dyDescent="0.25">
      <c r="A796" s="5" t="str">
        <f t="shared" si="23"/>
        <v>Deposits from credit institutions to total liabilities201403</v>
      </c>
      <c r="B796" s="116">
        <v>201403</v>
      </c>
      <c r="C796" s="116">
        <v>38</v>
      </c>
      <c r="D796" s="116" t="s">
        <v>134</v>
      </c>
      <c r="E796" s="116">
        <v>1.08008528E-2</v>
      </c>
      <c r="F796" s="116">
        <v>3.8842500100000003E-2</v>
      </c>
      <c r="G796" s="116">
        <v>6.9070865100000003E-2</v>
      </c>
      <c r="H796" s="116">
        <v>9.3731833200000003E-2</v>
      </c>
      <c r="I796" s="116">
        <v>8.6399966800000005E-2</v>
      </c>
      <c r="J796" s="116">
        <v>0.1025478895</v>
      </c>
      <c r="K796" s="116">
        <v>0.29686298109999998</v>
      </c>
      <c r="L796" s="117">
        <v>2098953000000</v>
      </c>
      <c r="M796" s="117">
        <v>24293447000000</v>
      </c>
      <c r="N796" s="116">
        <v>8.2550759099999996E-2</v>
      </c>
      <c r="O796" s="116">
        <v>6.5499297999999997E-2</v>
      </c>
      <c r="P796" s="116">
        <v>54</v>
      </c>
    </row>
    <row r="797" spans="1:16" x14ac:dyDescent="0.25">
      <c r="A797" s="5" t="str">
        <f t="shared" si="23"/>
        <v>Deposits from credit institutions to total liabilities201406</v>
      </c>
      <c r="B797" s="116">
        <v>201406</v>
      </c>
      <c r="C797" s="116">
        <v>38</v>
      </c>
      <c r="D797" s="116" t="s">
        <v>134</v>
      </c>
      <c r="E797" s="116">
        <v>1.5778370199999999E-2</v>
      </c>
      <c r="F797" s="116">
        <v>4.7288646699999999E-2</v>
      </c>
      <c r="G797" s="116">
        <v>7.0823095700000005E-2</v>
      </c>
      <c r="H797" s="116">
        <v>9.5898086899999999E-2</v>
      </c>
      <c r="I797" s="116">
        <v>8.7820366799999994E-2</v>
      </c>
      <c r="J797" s="116">
        <v>0.1034421147</v>
      </c>
      <c r="K797" s="116">
        <v>0.3294322817</v>
      </c>
      <c r="L797" s="117">
        <v>2141623800000</v>
      </c>
      <c r="M797" s="117">
        <v>24386414000000</v>
      </c>
      <c r="N797" s="116">
        <v>8.4073917299999995E-2</v>
      </c>
      <c r="O797" s="116">
        <v>6.7293734600000002E-2</v>
      </c>
      <c r="P797" s="116">
        <v>54</v>
      </c>
    </row>
    <row r="798" spans="1:16" x14ac:dyDescent="0.25">
      <c r="A798" s="5" t="str">
        <f t="shared" si="23"/>
        <v>Deposits from credit institutions to total liabilities201409</v>
      </c>
      <c r="B798" s="116">
        <v>201409</v>
      </c>
      <c r="C798" s="116">
        <v>38</v>
      </c>
      <c r="D798" s="116" t="s">
        <v>134</v>
      </c>
      <c r="E798" s="116">
        <v>1.6531739E-2</v>
      </c>
      <c r="F798" s="116">
        <v>4.5607301099999997E-2</v>
      </c>
      <c r="G798" s="116">
        <v>6.9463891799999997E-2</v>
      </c>
      <c r="H798" s="116">
        <v>8.8106125800000004E-2</v>
      </c>
      <c r="I798" s="116">
        <v>8.3996358500000007E-2</v>
      </c>
      <c r="J798" s="116">
        <v>0.1030730101</v>
      </c>
      <c r="K798" s="116">
        <v>0.28335980319999998</v>
      </c>
      <c r="L798" s="117">
        <v>2119367000000</v>
      </c>
      <c r="M798" s="117">
        <v>25231654000000</v>
      </c>
      <c r="N798" s="116">
        <v>8.1143345800000002E-2</v>
      </c>
      <c r="O798" s="116">
        <v>6.0542626199999998E-2</v>
      </c>
      <c r="P798" s="116">
        <v>55</v>
      </c>
    </row>
    <row r="799" spans="1:16" x14ac:dyDescent="0.25">
      <c r="A799" s="5" t="str">
        <f t="shared" si="23"/>
        <v>Deposits from credit institutions to total liabilities201412</v>
      </c>
      <c r="B799" s="116">
        <v>201412</v>
      </c>
      <c r="C799" s="116">
        <v>38</v>
      </c>
      <c r="D799" s="116" t="s">
        <v>134</v>
      </c>
      <c r="E799" s="116">
        <v>1.6333353599999999E-2</v>
      </c>
      <c r="F799" s="116">
        <v>4.2328521700000003E-2</v>
      </c>
      <c r="G799" s="116">
        <v>6.2076446299999997E-2</v>
      </c>
      <c r="H799" s="116">
        <v>8.7350711900000003E-2</v>
      </c>
      <c r="I799" s="116">
        <v>7.7251439899999996E-2</v>
      </c>
      <c r="J799" s="116">
        <v>9.8573007800000001E-2</v>
      </c>
      <c r="K799" s="116">
        <v>0.28316825400000001</v>
      </c>
      <c r="L799" s="117">
        <v>1942288900000</v>
      </c>
      <c r="M799" s="117">
        <v>25142430000000</v>
      </c>
      <c r="N799" s="116">
        <v>6.8891424399999998E-2</v>
      </c>
      <c r="O799" s="116">
        <v>6.0073862800000002E-2</v>
      </c>
      <c r="P799" s="116">
        <v>55</v>
      </c>
    </row>
    <row r="800" spans="1:16" x14ac:dyDescent="0.25">
      <c r="A800" s="5" t="str">
        <f t="shared" si="23"/>
        <v>Equity to total liabilities and equity200912</v>
      </c>
      <c r="B800" s="116">
        <v>200912</v>
      </c>
      <c r="C800" s="116">
        <v>39</v>
      </c>
      <c r="D800" s="116" t="s">
        <v>136</v>
      </c>
      <c r="E800" s="116">
        <v>2.4475955099999998E-2</v>
      </c>
      <c r="F800" s="116">
        <v>4.2407516100000001E-2</v>
      </c>
      <c r="G800" s="116">
        <v>6.2716407200000004E-2</v>
      </c>
      <c r="H800" s="116">
        <v>5.9516276799999997E-2</v>
      </c>
      <c r="I800" s="116">
        <v>5.0746039999999999E-2</v>
      </c>
      <c r="J800" s="116">
        <v>7.6629826100000006E-2</v>
      </c>
      <c r="K800" s="116">
        <v>9.2977289399999996E-2</v>
      </c>
      <c r="L800" s="117">
        <v>1266097900000</v>
      </c>
      <c r="M800" s="117">
        <v>24949689000000</v>
      </c>
      <c r="N800" s="116">
        <v>4.8825807399999997E-2</v>
      </c>
      <c r="O800" s="116">
        <v>6.4750632899999994E-2</v>
      </c>
      <c r="P800" s="116">
        <v>50</v>
      </c>
    </row>
    <row r="801" spans="1:16" x14ac:dyDescent="0.25">
      <c r="A801" s="5" t="str">
        <f t="shared" si="23"/>
        <v>Equity to total liabilities and equity201003</v>
      </c>
      <c r="B801" s="116">
        <v>201003</v>
      </c>
      <c r="C801" s="116">
        <v>39</v>
      </c>
      <c r="D801" s="116" t="s">
        <v>136</v>
      </c>
      <c r="E801" s="116">
        <v>2.5150036899999999E-2</v>
      </c>
      <c r="F801" s="116">
        <v>4.1706763899999999E-2</v>
      </c>
      <c r="G801" s="116">
        <v>6.1235402100000003E-2</v>
      </c>
      <c r="H801" s="116">
        <v>5.9096626800000003E-2</v>
      </c>
      <c r="I801" s="116">
        <v>4.9585531199999998E-2</v>
      </c>
      <c r="J801" s="116">
        <v>7.3410213599999996E-2</v>
      </c>
      <c r="K801" s="116">
        <v>9.0322632200000003E-2</v>
      </c>
      <c r="L801" s="117">
        <v>1285464700000</v>
      </c>
      <c r="M801" s="117">
        <v>25924190000000</v>
      </c>
      <c r="N801" s="116">
        <v>4.7692238900000003E-2</v>
      </c>
      <c r="O801" s="116">
        <v>6.5252312500000006E-2</v>
      </c>
      <c r="P801" s="116">
        <v>50</v>
      </c>
    </row>
    <row r="802" spans="1:16" x14ac:dyDescent="0.25">
      <c r="A802" s="5" t="str">
        <f t="shared" si="23"/>
        <v>Equity to total liabilities and equity201006</v>
      </c>
      <c r="B802" s="116">
        <v>201006</v>
      </c>
      <c r="C802" s="116">
        <v>39</v>
      </c>
      <c r="D802" s="116" t="s">
        <v>136</v>
      </c>
      <c r="E802" s="116">
        <v>2.51090879E-2</v>
      </c>
      <c r="F802" s="116">
        <v>3.9361489700000002E-2</v>
      </c>
      <c r="G802" s="116">
        <v>5.8663491200000001E-2</v>
      </c>
      <c r="H802" s="116">
        <v>5.7476147900000003E-2</v>
      </c>
      <c r="I802" s="116">
        <v>4.91011305E-2</v>
      </c>
      <c r="J802" s="116">
        <v>7.1163637200000004E-2</v>
      </c>
      <c r="K802" s="116">
        <v>8.7797079900000005E-2</v>
      </c>
      <c r="L802" s="117">
        <v>1323937100000</v>
      </c>
      <c r="M802" s="117">
        <v>26963475000000</v>
      </c>
      <c r="N802" s="116">
        <v>4.6457711800000002E-2</v>
      </c>
      <c r="O802" s="116">
        <v>6.1443867800000003E-2</v>
      </c>
      <c r="P802" s="116">
        <v>50</v>
      </c>
    </row>
    <row r="803" spans="1:16" x14ac:dyDescent="0.25">
      <c r="A803" s="5" t="str">
        <f t="shared" si="23"/>
        <v>Equity to total liabilities and equity201009</v>
      </c>
      <c r="B803" s="116">
        <v>201009</v>
      </c>
      <c r="C803" s="116">
        <v>39</v>
      </c>
      <c r="D803" s="116" t="s">
        <v>136</v>
      </c>
      <c r="E803" s="116">
        <v>2.5436031500000001E-2</v>
      </c>
      <c r="F803" s="116">
        <v>4.2016245700000003E-2</v>
      </c>
      <c r="G803" s="116">
        <v>5.8415352099999998E-2</v>
      </c>
      <c r="H803" s="116">
        <v>5.8017794599999999E-2</v>
      </c>
      <c r="I803" s="116">
        <v>4.9493849899999998E-2</v>
      </c>
      <c r="J803" s="116">
        <v>7.2241076500000001E-2</v>
      </c>
      <c r="K803" s="116">
        <v>9.0528646899999995E-2</v>
      </c>
      <c r="L803" s="117">
        <v>1335850700000</v>
      </c>
      <c r="M803" s="117">
        <v>26990236000000</v>
      </c>
      <c r="N803" s="116">
        <v>4.7703664700000002E-2</v>
      </c>
      <c r="O803" s="116">
        <v>6.1831121400000001E-2</v>
      </c>
      <c r="P803" s="116">
        <v>51</v>
      </c>
    </row>
    <row r="804" spans="1:16" x14ac:dyDescent="0.25">
      <c r="A804" s="5" t="str">
        <f t="shared" si="23"/>
        <v>Equity to total liabilities and equity201012</v>
      </c>
      <c r="B804" s="116">
        <v>201012</v>
      </c>
      <c r="C804" s="116">
        <v>39</v>
      </c>
      <c r="D804" s="116" t="s">
        <v>136</v>
      </c>
      <c r="E804" s="116">
        <v>2.5770198899999999E-2</v>
      </c>
      <c r="F804" s="116">
        <v>4.1796273799999999E-2</v>
      </c>
      <c r="G804" s="116">
        <v>5.6943539100000003E-2</v>
      </c>
      <c r="H804" s="116">
        <v>5.9650308700000002E-2</v>
      </c>
      <c r="I804" s="116">
        <v>5.2115863999999998E-2</v>
      </c>
      <c r="J804" s="116">
        <v>7.5237499499999999E-2</v>
      </c>
      <c r="K804" s="116">
        <v>9.3383820000000006E-2</v>
      </c>
      <c r="L804" s="117">
        <v>1356364500000</v>
      </c>
      <c r="M804" s="117">
        <v>26025943000000</v>
      </c>
      <c r="N804" s="116">
        <v>4.98734329E-2</v>
      </c>
      <c r="O804" s="116">
        <v>6.7740641700000007E-2</v>
      </c>
      <c r="P804" s="116">
        <v>51</v>
      </c>
    </row>
    <row r="805" spans="1:16" x14ac:dyDescent="0.25">
      <c r="A805" s="5" t="str">
        <f t="shared" si="23"/>
        <v>Equity to total liabilities and equity201103</v>
      </c>
      <c r="B805" s="116">
        <v>201103</v>
      </c>
      <c r="C805" s="116">
        <v>39</v>
      </c>
      <c r="D805" s="116" t="s">
        <v>136</v>
      </c>
      <c r="E805" s="116">
        <v>2.80039264E-2</v>
      </c>
      <c r="F805" s="116">
        <v>4.2598861000000002E-2</v>
      </c>
      <c r="G805" s="116">
        <v>5.86896139E-2</v>
      </c>
      <c r="H805" s="116">
        <v>6.1680556999999997E-2</v>
      </c>
      <c r="I805" s="116">
        <v>5.3270631200000002E-2</v>
      </c>
      <c r="J805" s="116">
        <v>7.6751652000000004E-2</v>
      </c>
      <c r="K805" s="116">
        <v>0.10373255269999999</v>
      </c>
      <c r="L805" s="117">
        <v>1364705200000</v>
      </c>
      <c r="M805" s="117">
        <v>25618342000000</v>
      </c>
      <c r="N805" s="116">
        <v>4.9342546000000001E-2</v>
      </c>
      <c r="O805" s="116">
        <v>6.8793688399999997E-2</v>
      </c>
      <c r="P805" s="116">
        <v>51</v>
      </c>
    </row>
    <row r="806" spans="1:16" x14ac:dyDescent="0.25">
      <c r="A806" s="5" t="str">
        <f t="shared" si="23"/>
        <v>Equity to total liabilities and equity201106</v>
      </c>
      <c r="B806" s="116">
        <v>201106</v>
      </c>
      <c r="C806" s="116">
        <v>39</v>
      </c>
      <c r="D806" s="116" t="s">
        <v>136</v>
      </c>
      <c r="E806" s="116">
        <v>2.7938900499999999E-2</v>
      </c>
      <c r="F806" s="116">
        <v>4.3974870100000001E-2</v>
      </c>
      <c r="G806" s="116">
        <v>5.4859693799999998E-2</v>
      </c>
      <c r="H806" s="116">
        <v>6.0018154099999999E-2</v>
      </c>
      <c r="I806" s="116">
        <v>5.2780532099999999E-2</v>
      </c>
      <c r="J806" s="116">
        <v>7.3219229999999996E-2</v>
      </c>
      <c r="K806" s="116">
        <v>0.1063470681</v>
      </c>
      <c r="L806" s="117">
        <v>1431500300000</v>
      </c>
      <c r="M806" s="117">
        <v>27121749000000</v>
      </c>
      <c r="N806" s="116">
        <v>4.8218433999999998E-2</v>
      </c>
      <c r="O806" s="116">
        <v>6.0787238299999997E-2</v>
      </c>
      <c r="P806" s="116">
        <v>56</v>
      </c>
    </row>
    <row r="807" spans="1:16" x14ac:dyDescent="0.25">
      <c r="A807" s="5" t="str">
        <f t="shared" si="23"/>
        <v>Equity to total liabilities and equity201109</v>
      </c>
      <c r="B807" s="116">
        <v>201109</v>
      </c>
      <c r="C807" s="116">
        <v>39</v>
      </c>
      <c r="D807" s="116" t="s">
        <v>136</v>
      </c>
      <c r="E807" s="116">
        <v>2.35926755E-2</v>
      </c>
      <c r="F807" s="116">
        <v>3.8242822099999997E-2</v>
      </c>
      <c r="G807" s="116">
        <v>5.5095810299999999E-2</v>
      </c>
      <c r="H807" s="116">
        <v>5.8092368999999998E-2</v>
      </c>
      <c r="I807" s="116">
        <v>4.9001584799999998E-2</v>
      </c>
      <c r="J807" s="116">
        <v>7.0933532999999993E-2</v>
      </c>
      <c r="K807" s="116">
        <v>0.11641947649999999</v>
      </c>
      <c r="L807" s="117">
        <v>1442387000000</v>
      </c>
      <c r="M807" s="117">
        <v>29435517000000</v>
      </c>
      <c r="N807" s="116">
        <v>4.5723430900000001E-2</v>
      </c>
      <c r="O807" s="116">
        <v>6.6688514599999998E-2</v>
      </c>
      <c r="P807" s="116">
        <v>56</v>
      </c>
    </row>
    <row r="808" spans="1:16" x14ac:dyDescent="0.25">
      <c r="A808" s="5" t="str">
        <f t="shared" si="23"/>
        <v>Equity to total liabilities and equity201112</v>
      </c>
      <c r="B808" s="116">
        <v>201112</v>
      </c>
      <c r="C808" s="116">
        <v>39</v>
      </c>
      <c r="D808" s="116" t="s">
        <v>136</v>
      </c>
      <c r="E808" s="116">
        <v>8.8112246000000005E-3</v>
      </c>
      <c r="F808" s="116">
        <v>3.2168593699999998E-2</v>
      </c>
      <c r="G808" s="116">
        <v>4.8374307200000001E-2</v>
      </c>
      <c r="H808" s="116">
        <v>4.9662308299999999E-2</v>
      </c>
      <c r="I808" s="116">
        <v>4.8453143599999998E-2</v>
      </c>
      <c r="J808" s="116">
        <v>6.7349446899999998E-2</v>
      </c>
      <c r="K808" s="116">
        <v>0.1058411891</v>
      </c>
      <c r="L808" s="117">
        <v>1389242600000</v>
      </c>
      <c r="M808" s="117">
        <v>28671877000000</v>
      </c>
      <c r="N808" s="116">
        <v>4.6329755899999998E-2</v>
      </c>
      <c r="O808" s="116">
        <v>5.2280237799999997E-2</v>
      </c>
      <c r="P808" s="116">
        <v>56</v>
      </c>
    </row>
    <row r="809" spans="1:16" x14ac:dyDescent="0.25">
      <c r="A809" s="5" t="str">
        <f t="shared" si="23"/>
        <v>Equity to total liabilities and equity201203</v>
      </c>
      <c r="B809" s="116">
        <v>201203</v>
      </c>
      <c r="C809" s="116">
        <v>39</v>
      </c>
      <c r="D809" s="116" t="s">
        <v>136</v>
      </c>
      <c r="E809" s="116">
        <v>3.5970994E-3</v>
      </c>
      <c r="F809" s="116">
        <v>3.2212743299999999E-2</v>
      </c>
      <c r="G809" s="116">
        <v>5.0046027200000003E-2</v>
      </c>
      <c r="H809" s="116">
        <v>5.1270685000000003E-2</v>
      </c>
      <c r="I809" s="116">
        <v>4.9661507899999999E-2</v>
      </c>
      <c r="J809" s="116">
        <v>6.9646052599999994E-2</v>
      </c>
      <c r="K809" s="116">
        <v>0.1097311679</v>
      </c>
      <c r="L809" s="117">
        <v>1405014800000</v>
      </c>
      <c r="M809" s="117">
        <v>28291828000000</v>
      </c>
      <c r="N809" s="116">
        <v>4.7624566399999999E-2</v>
      </c>
      <c r="O809" s="116">
        <v>5.2381889199999997E-2</v>
      </c>
      <c r="P809" s="116">
        <v>56</v>
      </c>
    </row>
    <row r="810" spans="1:16" x14ac:dyDescent="0.25">
      <c r="A810" s="5" t="str">
        <f t="shared" si="23"/>
        <v>Equity to total liabilities and equity201206</v>
      </c>
      <c r="B810" s="116">
        <v>201206</v>
      </c>
      <c r="C810" s="116">
        <v>39</v>
      </c>
      <c r="D810" s="116" t="s">
        <v>136</v>
      </c>
      <c r="E810" s="116">
        <v>1.04969826E-2</v>
      </c>
      <c r="F810" s="116">
        <v>3.92721475E-2</v>
      </c>
      <c r="G810" s="116">
        <v>5.0604771700000002E-2</v>
      </c>
      <c r="H810" s="116">
        <v>5.2907721099999999E-2</v>
      </c>
      <c r="I810" s="116">
        <v>4.9128643100000001E-2</v>
      </c>
      <c r="J810" s="116">
        <v>6.7394094500000001E-2</v>
      </c>
      <c r="K810" s="116">
        <v>0.1021504712</v>
      </c>
      <c r="L810" s="117">
        <v>1429534200000</v>
      </c>
      <c r="M810" s="117">
        <v>29097775000000</v>
      </c>
      <c r="N810" s="116">
        <v>4.6456592400000003E-2</v>
      </c>
      <c r="O810" s="116">
        <v>5.2997411100000003E-2</v>
      </c>
      <c r="P810" s="116">
        <v>56</v>
      </c>
    </row>
    <row r="811" spans="1:16" x14ac:dyDescent="0.25">
      <c r="A811" s="5" t="str">
        <f t="shared" si="23"/>
        <v>Equity to total liabilities and equity201209</v>
      </c>
      <c r="B811" s="116">
        <v>201209</v>
      </c>
      <c r="C811" s="116">
        <v>39</v>
      </c>
      <c r="D811" s="116" t="s">
        <v>136</v>
      </c>
      <c r="E811" s="116">
        <v>1.5654188499999999E-2</v>
      </c>
      <c r="F811" s="116">
        <v>3.9642948300000001E-2</v>
      </c>
      <c r="G811" s="116">
        <v>5.24741149E-2</v>
      </c>
      <c r="H811" s="116">
        <v>5.4500967400000003E-2</v>
      </c>
      <c r="I811" s="116">
        <v>4.9806650600000002E-2</v>
      </c>
      <c r="J811" s="116">
        <v>6.82552149E-2</v>
      </c>
      <c r="K811" s="116">
        <v>9.9423692499999994E-2</v>
      </c>
      <c r="L811" s="117">
        <v>1459748500000</v>
      </c>
      <c r="M811" s="117">
        <v>29308306000000</v>
      </c>
      <c r="N811" s="116">
        <v>4.7002322899999997E-2</v>
      </c>
      <c r="O811" s="116">
        <v>5.35890241E-2</v>
      </c>
      <c r="P811" s="116">
        <v>56</v>
      </c>
    </row>
    <row r="812" spans="1:16" x14ac:dyDescent="0.25">
      <c r="A812" s="5" t="str">
        <f t="shared" si="23"/>
        <v>Equity to total liabilities and equity201212</v>
      </c>
      <c r="B812" s="116">
        <v>201212</v>
      </c>
      <c r="C812" s="116">
        <v>39</v>
      </c>
      <c r="D812" s="116" t="s">
        <v>136</v>
      </c>
      <c r="E812" s="116">
        <v>2.7038245400000001E-2</v>
      </c>
      <c r="F812" s="116">
        <v>4.22789586E-2</v>
      </c>
      <c r="G812" s="116">
        <v>5.8092247E-2</v>
      </c>
      <c r="H812" s="116">
        <v>5.7468905899999999E-2</v>
      </c>
      <c r="I812" s="116">
        <v>5.2304731100000001E-2</v>
      </c>
      <c r="J812" s="116">
        <v>6.9743709099999995E-2</v>
      </c>
      <c r="K812" s="116">
        <v>9.7048568500000001E-2</v>
      </c>
      <c r="L812" s="117">
        <v>1464895600000</v>
      </c>
      <c r="M812" s="117">
        <v>28006943000000</v>
      </c>
      <c r="N812" s="116">
        <v>4.9814362299999998E-2</v>
      </c>
      <c r="O812" s="116">
        <v>6.0660089100000002E-2</v>
      </c>
      <c r="P812" s="116">
        <v>56</v>
      </c>
    </row>
    <row r="813" spans="1:16" x14ac:dyDescent="0.25">
      <c r="A813" s="5" t="str">
        <f t="shared" si="23"/>
        <v>Equity to total liabilities and equity201303</v>
      </c>
      <c r="B813" s="116">
        <v>201303</v>
      </c>
      <c r="C813" s="116">
        <v>39</v>
      </c>
      <c r="D813" s="116" t="s">
        <v>136</v>
      </c>
      <c r="E813" s="116">
        <v>2.9208477699999999E-2</v>
      </c>
      <c r="F813" s="116">
        <v>4.3235466E-2</v>
      </c>
      <c r="G813" s="116">
        <v>5.9324442200000001E-2</v>
      </c>
      <c r="H813" s="116">
        <v>6.0818461499999997E-2</v>
      </c>
      <c r="I813" s="116">
        <v>5.2816027100000003E-2</v>
      </c>
      <c r="J813" s="116">
        <v>7.3117838399999996E-2</v>
      </c>
      <c r="K813" s="116">
        <v>0.10234203159999999</v>
      </c>
      <c r="L813" s="117">
        <v>1483471500000</v>
      </c>
      <c r="M813" s="117">
        <v>28087525000000</v>
      </c>
      <c r="N813" s="116">
        <v>5.0318149100000001E-2</v>
      </c>
      <c r="O813" s="116">
        <v>6.77494924E-2</v>
      </c>
      <c r="P813" s="116">
        <v>55</v>
      </c>
    </row>
    <row r="814" spans="1:16" x14ac:dyDescent="0.25">
      <c r="A814" s="5" t="str">
        <f t="shared" si="23"/>
        <v>Equity to total liabilities and equity201306</v>
      </c>
      <c r="B814" s="116">
        <v>201306</v>
      </c>
      <c r="C814" s="116">
        <v>39</v>
      </c>
      <c r="D814" s="116" t="s">
        <v>136</v>
      </c>
      <c r="E814" s="116">
        <v>3.3589524199999998E-2</v>
      </c>
      <c r="F814" s="116">
        <v>4.2897348799999999E-2</v>
      </c>
      <c r="G814" s="116">
        <v>5.8736399500000001E-2</v>
      </c>
      <c r="H814" s="116">
        <v>6.2161862300000002E-2</v>
      </c>
      <c r="I814" s="116">
        <v>5.41893975E-2</v>
      </c>
      <c r="J814" s="116">
        <v>7.3866059799999995E-2</v>
      </c>
      <c r="K814" s="116">
        <v>0.1078601475</v>
      </c>
      <c r="L814" s="117">
        <v>1463500600000</v>
      </c>
      <c r="M814" s="117">
        <v>27007140000000</v>
      </c>
      <c r="N814" s="116">
        <v>5.0318711199999998E-2</v>
      </c>
      <c r="O814" s="116">
        <v>6.8203161799999995E-2</v>
      </c>
      <c r="P814" s="116">
        <v>55</v>
      </c>
    </row>
    <row r="815" spans="1:16" x14ac:dyDescent="0.25">
      <c r="A815" s="5" t="str">
        <f t="shared" si="23"/>
        <v>Equity to total liabilities and equity201309</v>
      </c>
      <c r="B815" s="116">
        <v>201309</v>
      </c>
      <c r="C815" s="116">
        <v>39</v>
      </c>
      <c r="D815" s="116" t="s">
        <v>136</v>
      </c>
      <c r="E815" s="116">
        <v>3.4925693299999998E-2</v>
      </c>
      <c r="F815" s="116">
        <v>4.4575841499999998E-2</v>
      </c>
      <c r="G815" s="116">
        <v>6.0109412500000001E-2</v>
      </c>
      <c r="H815" s="116">
        <v>6.2867257300000007E-2</v>
      </c>
      <c r="I815" s="116">
        <v>5.5588498299999997E-2</v>
      </c>
      <c r="J815" s="116">
        <v>7.3563687200000005E-2</v>
      </c>
      <c r="K815" s="116">
        <v>0.1071049464</v>
      </c>
      <c r="L815" s="117">
        <v>1471015400000</v>
      </c>
      <c r="M815" s="117">
        <v>26462586000000</v>
      </c>
      <c r="N815" s="116">
        <v>5.1689013899999997E-2</v>
      </c>
      <c r="O815" s="116">
        <v>6.4506670099999996E-2</v>
      </c>
      <c r="P815" s="116">
        <v>55</v>
      </c>
    </row>
    <row r="816" spans="1:16" x14ac:dyDescent="0.25">
      <c r="A816" s="5" t="str">
        <f t="shared" si="23"/>
        <v>Equity to total liabilities and equity201312</v>
      </c>
      <c r="B816" s="116">
        <v>201312</v>
      </c>
      <c r="C816" s="116">
        <v>39</v>
      </c>
      <c r="D816" s="116" t="s">
        <v>136</v>
      </c>
      <c r="E816" s="116">
        <v>3.6470384100000003E-2</v>
      </c>
      <c r="F816" s="116">
        <v>4.8634445800000002E-2</v>
      </c>
      <c r="G816" s="116">
        <v>5.9238750899999998E-2</v>
      </c>
      <c r="H816" s="116">
        <v>6.4310795700000006E-2</v>
      </c>
      <c r="I816" s="116">
        <v>5.6992239200000003E-2</v>
      </c>
      <c r="J816" s="116">
        <v>7.6420316700000004E-2</v>
      </c>
      <c r="K816" s="116">
        <v>0.113610819</v>
      </c>
      <c r="L816" s="117">
        <v>1437643000000</v>
      </c>
      <c r="M816" s="117">
        <v>25225241000000</v>
      </c>
      <c r="N816" s="116">
        <v>5.5506995599999998E-2</v>
      </c>
      <c r="O816" s="116">
        <v>6.6391770399999994E-2</v>
      </c>
      <c r="P816" s="116">
        <v>55</v>
      </c>
    </row>
    <row r="817" spans="1:16" x14ac:dyDescent="0.25">
      <c r="A817" s="5" t="str">
        <f t="shared" si="23"/>
        <v>Equity to total liabilities and equity201403</v>
      </c>
      <c r="B817" s="116">
        <v>201403</v>
      </c>
      <c r="C817" s="116">
        <v>39</v>
      </c>
      <c r="D817" s="116" t="s">
        <v>136</v>
      </c>
      <c r="E817" s="116">
        <v>3.56993434E-2</v>
      </c>
      <c r="F817" s="116">
        <v>4.7500419500000002E-2</v>
      </c>
      <c r="G817" s="116">
        <v>5.8665956399999997E-2</v>
      </c>
      <c r="H817" s="116">
        <v>6.5199325599999997E-2</v>
      </c>
      <c r="I817" s="116">
        <v>5.6770565799999999E-2</v>
      </c>
      <c r="J817" s="116">
        <v>7.4347402800000004E-2</v>
      </c>
      <c r="K817" s="116">
        <v>0.1268780974</v>
      </c>
      <c r="L817" s="117">
        <v>1462218900000</v>
      </c>
      <c r="M817" s="117">
        <v>25756638000000</v>
      </c>
      <c r="N817" s="116">
        <v>5.5674948699999997E-2</v>
      </c>
      <c r="O817" s="116">
        <v>6.72130175E-2</v>
      </c>
      <c r="P817" s="116">
        <v>55</v>
      </c>
    </row>
    <row r="818" spans="1:16" x14ac:dyDescent="0.25">
      <c r="A818" s="5" t="str">
        <f t="shared" si="23"/>
        <v>Equity to total liabilities and equity201406</v>
      </c>
      <c r="B818" s="116">
        <v>201406</v>
      </c>
      <c r="C818" s="116">
        <v>39</v>
      </c>
      <c r="D818" s="116" t="s">
        <v>136</v>
      </c>
      <c r="E818" s="116">
        <v>4.1071298200000002E-2</v>
      </c>
      <c r="F818" s="116">
        <v>4.9452293899999999E-2</v>
      </c>
      <c r="G818" s="116">
        <v>6.03861324E-2</v>
      </c>
      <c r="H818" s="116">
        <v>6.7036046000000002E-2</v>
      </c>
      <c r="I818" s="116">
        <v>5.8457265699999997E-2</v>
      </c>
      <c r="J818" s="116">
        <v>7.8922464999999997E-2</v>
      </c>
      <c r="K818" s="116">
        <v>0.107931453</v>
      </c>
      <c r="L818" s="117">
        <v>1514073400000</v>
      </c>
      <c r="M818" s="117">
        <v>25900516000000</v>
      </c>
      <c r="N818" s="116">
        <v>5.53357451E-2</v>
      </c>
      <c r="O818" s="116">
        <v>6.9330615299999995E-2</v>
      </c>
      <c r="P818" s="116">
        <v>55</v>
      </c>
    </row>
    <row r="819" spans="1:16" x14ac:dyDescent="0.25">
      <c r="A819" s="5" t="str">
        <f t="shared" si="23"/>
        <v>Equity to total liabilities and equity201409</v>
      </c>
      <c r="B819" s="116">
        <v>201409</v>
      </c>
      <c r="C819" s="116">
        <v>39</v>
      </c>
      <c r="D819" s="116" t="s">
        <v>136</v>
      </c>
      <c r="E819" s="116">
        <v>4.1141021799999997E-2</v>
      </c>
      <c r="F819" s="116">
        <v>4.8955766400000003E-2</v>
      </c>
      <c r="G819" s="116">
        <v>6.4749331300000004E-2</v>
      </c>
      <c r="H819" s="116">
        <v>6.9182162500000005E-2</v>
      </c>
      <c r="I819" s="116">
        <v>5.9262828699999999E-2</v>
      </c>
      <c r="J819" s="116">
        <v>7.8324679999999994E-2</v>
      </c>
      <c r="K819" s="116">
        <v>0.11850064</v>
      </c>
      <c r="L819" s="117">
        <v>1589497300000</v>
      </c>
      <c r="M819" s="117">
        <v>26821151000000</v>
      </c>
      <c r="N819" s="116">
        <v>5.71856325E-2</v>
      </c>
      <c r="O819" s="116">
        <v>7.1931543299999998E-2</v>
      </c>
      <c r="P819" s="116">
        <v>55</v>
      </c>
    </row>
    <row r="820" spans="1:16" x14ac:dyDescent="0.25">
      <c r="A820" s="5" t="str">
        <f t="shared" si="23"/>
        <v>Equity to total liabilities and equity201412</v>
      </c>
      <c r="B820" s="116">
        <v>201412</v>
      </c>
      <c r="C820" s="116">
        <v>39</v>
      </c>
      <c r="D820" s="116" t="s">
        <v>136</v>
      </c>
      <c r="E820" s="116">
        <v>4.0655285499999999E-2</v>
      </c>
      <c r="F820" s="116">
        <v>4.9368096200000003E-2</v>
      </c>
      <c r="G820" s="116">
        <v>6.1569055999999997E-2</v>
      </c>
      <c r="H820" s="116">
        <v>6.7027030000000001E-2</v>
      </c>
      <c r="I820" s="116">
        <v>5.9088811599999999E-2</v>
      </c>
      <c r="J820" s="116">
        <v>7.5813526300000003E-2</v>
      </c>
      <c r="K820" s="116">
        <v>0.1128781214</v>
      </c>
      <c r="L820" s="117">
        <v>1578933600000</v>
      </c>
      <c r="M820" s="117">
        <v>26721364000000</v>
      </c>
      <c r="N820" s="116">
        <v>5.6852296599999998E-2</v>
      </c>
      <c r="O820" s="116">
        <v>6.5153610700000003E-2</v>
      </c>
      <c r="P820" s="116">
        <v>55</v>
      </c>
    </row>
    <row r="821" spans="1:16" x14ac:dyDescent="0.25">
      <c r="A821" s="5" t="str">
        <f t="shared" si="23"/>
        <v>Cash and trading assets to total assets200912</v>
      </c>
      <c r="B821" s="116">
        <v>200912</v>
      </c>
      <c r="C821" s="116">
        <v>40</v>
      </c>
      <c r="D821" s="116" t="s">
        <v>139</v>
      </c>
      <c r="E821" s="116">
        <v>2.27603849E-2</v>
      </c>
      <c r="F821" s="116">
        <v>6.8799615100000003E-2</v>
      </c>
      <c r="G821" s="116">
        <v>0.1068515778</v>
      </c>
      <c r="H821" s="116">
        <v>0.14036407449999999</v>
      </c>
      <c r="I821" s="116">
        <v>0.2367111928</v>
      </c>
      <c r="J821" s="116">
        <v>0.16950048049999999</v>
      </c>
      <c r="K821" s="116">
        <v>0.42336536959999999</v>
      </c>
      <c r="L821" s="117">
        <v>5905870700000</v>
      </c>
      <c r="M821" s="117">
        <v>24949689000000</v>
      </c>
      <c r="N821" s="116">
        <v>0.22071186670000001</v>
      </c>
      <c r="O821" s="116">
        <v>7.90672028E-2</v>
      </c>
      <c r="P821" s="116">
        <v>50</v>
      </c>
    </row>
    <row r="822" spans="1:16" x14ac:dyDescent="0.25">
      <c r="A822" s="5" t="str">
        <f t="shared" si="23"/>
        <v>Cash and trading assets to total assets201003</v>
      </c>
      <c r="B822" s="116">
        <v>201003</v>
      </c>
      <c r="C822" s="116">
        <v>40</v>
      </c>
      <c r="D822" s="116" t="s">
        <v>139</v>
      </c>
      <c r="E822" s="116">
        <v>2.0870132E-2</v>
      </c>
      <c r="F822" s="116">
        <v>6.5072416999999994E-2</v>
      </c>
      <c r="G822" s="116">
        <v>9.6841340200000001E-2</v>
      </c>
      <c r="H822" s="116">
        <v>0.1413663829</v>
      </c>
      <c r="I822" s="116">
        <v>0.2433135196</v>
      </c>
      <c r="J822" s="116">
        <v>0.17386007410000001</v>
      </c>
      <c r="K822" s="116">
        <v>0.4280784835</v>
      </c>
      <c r="L822" s="117">
        <v>6307705600000</v>
      </c>
      <c r="M822" s="117">
        <v>25924189000000</v>
      </c>
      <c r="N822" s="116">
        <v>0.2234542387</v>
      </c>
      <c r="O822" s="116">
        <v>7.2853279500000007E-2</v>
      </c>
      <c r="P822" s="116">
        <v>50</v>
      </c>
    </row>
    <row r="823" spans="1:16" x14ac:dyDescent="0.25">
      <c r="A823" s="5" t="str">
        <f t="shared" si="23"/>
        <v>Cash and trading assets to total assets201006</v>
      </c>
      <c r="B823" s="116">
        <v>201006</v>
      </c>
      <c r="C823" s="116">
        <v>40</v>
      </c>
      <c r="D823" s="116" t="s">
        <v>139</v>
      </c>
      <c r="E823" s="116">
        <v>2.5612350400000001E-2</v>
      </c>
      <c r="F823" s="116">
        <v>6.04550898E-2</v>
      </c>
      <c r="G823" s="116">
        <v>0.1119312596</v>
      </c>
      <c r="H823" s="116">
        <v>0.14691048200000001</v>
      </c>
      <c r="I823" s="116">
        <v>0.25344890409999998</v>
      </c>
      <c r="J823" s="116">
        <v>0.18141637799999999</v>
      </c>
      <c r="K823" s="116">
        <v>0.45432407629999999</v>
      </c>
      <c r="L823" s="117">
        <v>6833863300000</v>
      </c>
      <c r="M823" s="117">
        <v>26963475000000</v>
      </c>
      <c r="N823" s="116">
        <v>0.22726064030000001</v>
      </c>
      <c r="O823" s="116">
        <v>8.1428336000000004E-2</v>
      </c>
      <c r="P823" s="116">
        <v>50</v>
      </c>
    </row>
    <row r="824" spans="1:16" x14ac:dyDescent="0.25">
      <c r="A824" s="5" t="str">
        <f t="shared" si="23"/>
        <v>Cash and trading assets to total assets201009</v>
      </c>
      <c r="B824" s="116">
        <v>201009</v>
      </c>
      <c r="C824" s="116">
        <v>40</v>
      </c>
      <c r="D824" s="116" t="s">
        <v>139</v>
      </c>
      <c r="E824" s="116">
        <v>2.0828903900000001E-2</v>
      </c>
      <c r="F824" s="116">
        <v>5.9646998999999999E-2</v>
      </c>
      <c r="G824" s="116">
        <v>0.1022552206</v>
      </c>
      <c r="H824" s="116">
        <v>0.14124976920000001</v>
      </c>
      <c r="I824" s="116">
        <v>0.25036168279999998</v>
      </c>
      <c r="J824" s="116">
        <v>0.17860832109999999</v>
      </c>
      <c r="K824" s="116">
        <v>0.44632415339999998</v>
      </c>
      <c r="L824" s="117">
        <v>6757320900000</v>
      </c>
      <c r="M824" s="117">
        <v>26990236000000</v>
      </c>
      <c r="N824" s="116">
        <v>0.2241753615</v>
      </c>
      <c r="O824" s="116">
        <v>7.14719838E-2</v>
      </c>
      <c r="P824" s="116">
        <v>51</v>
      </c>
    </row>
    <row r="825" spans="1:16" x14ac:dyDescent="0.25">
      <c r="A825" s="5" t="str">
        <f t="shared" si="23"/>
        <v>Cash and trading assets to total assets201012</v>
      </c>
      <c r="B825" s="116">
        <v>201012</v>
      </c>
      <c r="C825" s="116">
        <v>40</v>
      </c>
      <c r="D825" s="116" t="s">
        <v>139</v>
      </c>
      <c r="E825" s="116">
        <v>2.5941584899999998E-2</v>
      </c>
      <c r="F825" s="116">
        <v>5.7635280400000002E-2</v>
      </c>
      <c r="G825" s="116">
        <v>0.1038712223</v>
      </c>
      <c r="H825" s="116">
        <v>0.1369372505</v>
      </c>
      <c r="I825" s="116">
        <v>0.23641204800000001</v>
      </c>
      <c r="J825" s="116">
        <v>0.1667140446</v>
      </c>
      <c r="K825" s="116">
        <v>0.43726331540000002</v>
      </c>
      <c r="L825" s="117">
        <v>6152846500000</v>
      </c>
      <c r="M825" s="117">
        <v>26025943000000</v>
      </c>
      <c r="N825" s="116">
        <v>0.2150628148</v>
      </c>
      <c r="O825" s="116">
        <v>7.6342820000000006E-2</v>
      </c>
      <c r="P825" s="116">
        <v>51</v>
      </c>
    </row>
    <row r="826" spans="1:16" x14ac:dyDescent="0.25">
      <c r="A826" s="5" t="str">
        <f t="shared" si="23"/>
        <v>Cash and trading assets to total assets201103</v>
      </c>
      <c r="B826" s="116">
        <v>201103</v>
      </c>
      <c r="C826" s="116">
        <v>40</v>
      </c>
      <c r="D826" s="116" t="s">
        <v>139</v>
      </c>
      <c r="E826" s="116">
        <v>2.5324604800000001E-2</v>
      </c>
      <c r="F826" s="116">
        <v>6.4005733300000006E-2</v>
      </c>
      <c r="G826" s="116">
        <v>0.1110640529</v>
      </c>
      <c r="H826" s="116">
        <v>0.13473003950000001</v>
      </c>
      <c r="I826" s="116">
        <v>0.23017089190000001</v>
      </c>
      <c r="J826" s="116">
        <v>0.1505440099</v>
      </c>
      <c r="K826" s="116">
        <v>0.42080809879999997</v>
      </c>
      <c r="L826" s="117">
        <v>5896596700000</v>
      </c>
      <c r="M826" s="117">
        <v>25618342000000</v>
      </c>
      <c r="N826" s="116">
        <v>0.20651397090000001</v>
      </c>
      <c r="O826" s="116">
        <v>7.9104558500000005E-2</v>
      </c>
      <c r="P826" s="116">
        <v>51</v>
      </c>
    </row>
    <row r="827" spans="1:16" x14ac:dyDescent="0.25">
      <c r="A827" s="5" t="str">
        <f t="shared" si="23"/>
        <v>Cash and trading assets to total assets201106</v>
      </c>
      <c r="B827" s="116">
        <v>201106</v>
      </c>
      <c r="C827" s="116">
        <v>40</v>
      </c>
      <c r="D827" s="116" t="s">
        <v>139</v>
      </c>
      <c r="E827" s="116">
        <v>2.4384063899999999E-2</v>
      </c>
      <c r="F827" s="116">
        <v>6.20475339E-2</v>
      </c>
      <c r="G827" s="116">
        <v>0.1081311464</v>
      </c>
      <c r="H827" s="116">
        <v>0.1382164504</v>
      </c>
      <c r="I827" s="116">
        <v>0.2299651882</v>
      </c>
      <c r="J827" s="116">
        <v>0.17574396019999999</v>
      </c>
      <c r="K827" s="116">
        <v>0.4190099867</v>
      </c>
      <c r="L827" s="117">
        <v>6237058100000</v>
      </c>
      <c r="M827" s="117">
        <v>27121749000000</v>
      </c>
      <c r="N827" s="116">
        <v>0.21775006120000001</v>
      </c>
      <c r="O827" s="116">
        <v>7.4054128999999996E-2</v>
      </c>
      <c r="P827" s="116">
        <v>56</v>
      </c>
    </row>
    <row r="828" spans="1:16" x14ac:dyDescent="0.25">
      <c r="A828" s="5" t="str">
        <f t="shared" si="23"/>
        <v>Cash and trading assets to total assets201109</v>
      </c>
      <c r="B828" s="116">
        <v>201109</v>
      </c>
      <c r="C828" s="116">
        <v>40</v>
      </c>
      <c r="D828" s="116" t="s">
        <v>139</v>
      </c>
      <c r="E828" s="116">
        <v>2.9329934799999999E-2</v>
      </c>
      <c r="F828" s="116">
        <v>6.50534485E-2</v>
      </c>
      <c r="G828" s="116">
        <v>0.13233628710000001</v>
      </c>
      <c r="H828" s="116">
        <v>0.1580132393</v>
      </c>
      <c r="I828" s="116">
        <v>0.26341694230000001</v>
      </c>
      <c r="J828" s="116">
        <v>0.2211476795</v>
      </c>
      <c r="K828" s="116">
        <v>0.45752884869999999</v>
      </c>
      <c r="L828" s="117">
        <v>7753811500000</v>
      </c>
      <c r="M828" s="117">
        <v>29435508000000</v>
      </c>
      <c r="N828" s="116">
        <v>0.27193117249999998</v>
      </c>
      <c r="O828" s="116">
        <v>7.9601826000000001E-2</v>
      </c>
      <c r="P828" s="116">
        <v>56</v>
      </c>
    </row>
    <row r="829" spans="1:16" x14ac:dyDescent="0.25">
      <c r="A829" s="5" t="str">
        <f t="shared" si="23"/>
        <v>Cash and trading assets to total assets201112</v>
      </c>
      <c r="B829" s="116">
        <v>201112</v>
      </c>
      <c r="C829" s="116">
        <v>40</v>
      </c>
      <c r="D829" s="116" t="s">
        <v>139</v>
      </c>
      <c r="E829" s="116">
        <v>2.77874418E-2</v>
      </c>
      <c r="F829" s="116">
        <v>6.9952812500000003E-2</v>
      </c>
      <c r="G829" s="116">
        <v>0.1284951791</v>
      </c>
      <c r="H829" s="116">
        <v>0.16690978989999999</v>
      </c>
      <c r="I829" s="116">
        <v>0.28455148409999997</v>
      </c>
      <c r="J829" s="116">
        <v>0.2213271624</v>
      </c>
      <c r="K829" s="116">
        <v>0.50991717640000001</v>
      </c>
      <c r="L829" s="117">
        <v>8155403400000</v>
      </c>
      <c r="M829" s="117">
        <v>28660555000000</v>
      </c>
      <c r="N829" s="116">
        <v>0.2893730128</v>
      </c>
      <c r="O829" s="116">
        <v>8.8492899999999999E-2</v>
      </c>
      <c r="P829" s="116">
        <v>56</v>
      </c>
    </row>
    <row r="830" spans="1:16" x14ac:dyDescent="0.25">
      <c r="A830" s="5" t="str">
        <f t="shared" si="23"/>
        <v>Cash and trading assets to total assets201203</v>
      </c>
      <c r="B830" s="116">
        <v>201203</v>
      </c>
      <c r="C830" s="116">
        <v>40</v>
      </c>
      <c r="D830" s="116" t="s">
        <v>139</v>
      </c>
      <c r="E830" s="116">
        <v>3.4138646699999997E-2</v>
      </c>
      <c r="F830" s="116">
        <v>6.6437754099999996E-2</v>
      </c>
      <c r="G830" s="116">
        <v>0.129169967</v>
      </c>
      <c r="H830" s="116">
        <v>0.16595630650000001</v>
      </c>
      <c r="I830" s="116">
        <v>0.27973208170000002</v>
      </c>
      <c r="J830" s="116">
        <v>0.21427695499999999</v>
      </c>
      <c r="K830" s="116">
        <v>0.4864690203</v>
      </c>
      <c r="L830" s="117">
        <v>7914132000000</v>
      </c>
      <c r="M830" s="117">
        <v>28291828000000</v>
      </c>
      <c r="N830" s="116">
        <v>0.27603003399999998</v>
      </c>
      <c r="O830" s="116">
        <v>9.5699854200000004E-2</v>
      </c>
      <c r="P830" s="116">
        <v>56</v>
      </c>
    </row>
    <row r="831" spans="1:16" x14ac:dyDescent="0.25">
      <c r="A831" s="5" t="str">
        <f t="shared" si="23"/>
        <v>Cash and trading assets to total assets201206</v>
      </c>
      <c r="B831" s="116">
        <v>201206</v>
      </c>
      <c r="C831" s="116">
        <v>40</v>
      </c>
      <c r="D831" s="116" t="s">
        <v>139</v>
      </c>
      <c r="E831" s="116">
        <v>4.0058876200000003E-2</v>
      </c>
      <c r="F831" s="116">
        <v>7.5590476099999998E-2</v>
      </c>
      <c r="G831" s="116">
        <v>0.1251763001</v>
      </c>
      <c r="H831" s="116">
        <v>0.17169838630000001</v>
      </c>
      <c r="I831" s="116">
        <v>0.28965318940000001</v>
      </c>
      <c r="J831" s="116">
        <v>0.224053803</v>
      </c>
      <c r="K831" s="116">
        <v>0.49687569809999999</v>
      </c>
      <c r="L831" s="117">
        <v>8428262900000</v>
      </c>
      <c r="M831" s="117">
        <v>29097773000000</v>
      </c>
      <c r="N831" s="116">
        <v>0.29801454049999998</v>
      </c>
      <c r="O831" s="116">
        <v>9.9884126399999995E-2</v>
      </c>
      <c r="P831" s="116">
        <v>56</v>
      </c>
    </row>
    <row r="832" spans="1:16" x14ac:dyDescent="0.25">
      <c r="A832" s="5" t="str">
        <f t="shared" si="23"/>
        <v>Cash and trading assets to total assets201209</v>
      </c>
      <c r="B832" s="116">
        <v>201209</v>
      </c>
      <c r="C832" s="116">
        <v>40</v>
      </c>
      <c r="D832" s="116" t="s">
        <v>139</v>
      </c>
      <c r="E832" s="116">
        <v>3.6797027699999998E-2</v>
      </c>
      <c r="F832" s="116">
        <v>7.5369342399999997E-2</v>
      </c>
      <c r="G832" s="116">
        <v>0.12567544820000001</v>
      </c>
      <c r="H832" s="116">
        <v>0.17519498389999999</v>
      </c>
      <c r="I832" s="116">
        <v>0.2942405608</v>
      </c>
      <c r="J832" s="116">
        <v>0.22749315410000001</v>
      </c>
      <c r="K832" s="116">
        <v>0.47227523789999998</v>
      </c>
      <c r="L832" s="117">
        <v>8623692300000</v>
      </c>
      <c r="M832" s="117">
        <v>29308306000000</v>
      </c>
      <c r="N832" s="116">
        <v>0.32596609059999998</v>
      </c>
      <c r="O832" s="116">
        <v>0.10242840139999999</v>
      </c>
      <c r="P832" s="116">
        <v>56</v>
      </c>
    </row>
    <row r="833" spans="1:16" x14ac:dyDescent="0.25">
      <c r="A833" s="5" t="str">
        <f t="shared" si="23"/>
        <v>Cash and trading assets to total assets201212</v>
      </c>
      <c r="B833" s="116">
        <v>201212</v>
      </c>
      <c r="C833" s="116">
        <v>40</v>
      </c>
      <c r="D833" s="116" t="s">
        <v>139</v>
      </c>
      <c r="E833" s="116">
        <v>3.9573446999999998E-2</v>
      </c>
      <c r="F833" s="116">
        <v>7.2447599500000001E-2</v>
      </c>
      <c r="G833" s="116">
        <v>0.1292179202</v>
      </c>
      <c r="H833" s="116">
        <v>0.17190754450000001</v>
      </c>
      <c r="I833" s="116">
        <v>0.29009442159999999</v>
      </c>
      <c r="J833" s="116">
        <v>0.22334649130000001</v>
      </c>
      <c r="K833" s="116">
        <v>0.46881971439999998</v>
      </c>
      <c r="L833" s="117">
        <v>8126727500000</v>
      </c>
      <c r="M833" s="117">
        <v>28014077000000</v>
      </c>
      <c r="N833" s="116">
        <v>0.33339907619999998</v>
      </c>
      <c r="O833" s="116">
        <v>9.9594746400000003E-2</v>
      </c>
      <c r="P833" s="116">
        <v>56</v>
      </c>
    </row>
    <row r="834" spans="1:16" x14ac:dyDescent="0.25">
      <c r="A834" s="5" t="str">
        <f t="shared" ref="A834:A897" si="24">CONCATENATE(D834,B834)</f>
        <v>Cash and trading assets to total assets201303</v>
      </c>
      <c r="B834" s="116">
        <v>201303</v>
      </c>
      <c r="C834" s="116">
        <v>40</v>
      </c>
      <c r="D834" s="116" t="s">
        <v>139</v>
      </c>
      <c r="E834" s="116">
        <v>3.95385917E-2</v>
      </c>
      <c r="F834" s="116">
        <v>7.3214021599999998E-2</v>
      </c>
      <c r="G834" s="116">
        <v>0.1216528242</v>
      </c>
      <c r="H834" s="116">
        <v>0.1695766282</v>
      </c>
      <c r="I834" s="116">
        <v>0.27984238420000002</v>
      </c>
      <c r="J834" s="116">
        <v>0.20623443829999999</v>
      </c>
      <c r="K834" s="116">
        <v>0.44692449740000001</v>
      </c>
      <c r="L834" s="117">
        <v>7860068300000</v>
      </c>
      <c r="M834" s="117">
        <v>28087483000000</v>
      </c>
      <c r="N834" s="116">
        <v>0.33803120689999999</v>
      </c>
      <c r="O834" s="116">
        <v>0.1037112622</v>
      </c>
      <c r="P834" s="116">
        <v>55</v>
      </c>
    </row>
    <row r="835" spans="1:16" x14ac:dyDescent="0.25">
      <c r="A835" s="5" t="str">
        <f t="shared" si="24"/>
        <v>Cash and trading assets to total assets201306</v>
      </c>
      <c r="B835" s="116">
        <v>201306</v>
      </c>
      <c r="C835" s="116">
        <v>40</v>
      </c>
      <c r="D835" s="116" t="s">
        <v>139</v>
      </c>
      <c r="E835" s="116">
        <v>3.6565145899999998E-2</v>
      </c>
      <c r="F835" s="116">
        <v>6.7849637599999998E-2</v>
      </c>
      <c r="G835" s="116">
        <v>0.1134088992</v>
      </c>
      <c r="H835" s="116">
        <v>0.16252796489999999</v>
      </c>
      <c r="I835" s="116">
        <v>0.26973832489999999</v>
      </c>
      <c r="J835" s="116">
        <v>0.21108944460000001</v>
      </c>
      <c r="K835" s="116">
        <v>0.44980367850000003</v>
      </c>
      <c r="L835" s="117">
        <v>7284860600000</v>
      </c>
      <c r="M835" s="117">
        <v>27007140000000</v>
      </c>
      <c r="N835" s="116">
        <v>0.3275333513</v>
      </c>
      <c r="O835" s="116">
        <v>9.2284313500000006E-2</v>
      </c>
      <c r="P835" s="116">
        <v>55</v>
      </c>
    </row>
    <row r="836" spans="1:16" x14ac:dyDescent="0.25">
      <c r="A836" s="5" t="str">
        <f t="shared" si="24"/>
        <v>Cash and trading assets to total assets201309</v>
      </c>
      <c r="B836" s="116">
        <v>201309</v>
      </c>
      <c r="C836" s="116">
        <v>40</v>
      </c>
      <c r="D836" s="116" t="s">
        <v>139</v>
      </c>
      <c r="E836" s="116">
        <v>4.0608307500000003E-2</v>
      </c>
      <c r="F836" s="116">
        <v>6.6189927199999998E-2</v>
      </c>
      <c r="G836" s="116">
        <v>0.1132424246</v>
      </c>
      <c r="H836" s="116">
        <v>0.1595091106</v>
      </c>
      <c r="I836" s="116">
        <v>0.26397546109999998</v>
      </c>
      <c r="J836" s="116">
        <v>0.22169183240000001</v>
      </c>
      <c r="K836" s="116">
        <v>0.45213693150000001</v>
      </c>
      <c r="L836" s="117">
        <v>6985473400000</v>
      </c>
      <c r="M836" s="117">
        <v>26462586000000</v>
      </c>
      <c r="N836" s="116">
        <v>0.3283876718</v>
      </c>
      <c r="O836" s="116">
        <v>8.4132252500000004E-2</v>
      </c>
      <c r="P836" s="116">
        <v>55</v>
      </c>
    </row>
    <row r="837" spans="1:16" x14ac:dyDescent="0.25">
      <c r="A837" s="5" t="str">
        <f t="shared" si="24"/>
        <v>Cash and trading assets to total assets201312</v>
      </c>
      <c r="B837" s="116">
        <v>201312</v>
      </c>
      <c r="C837" s="116">
        <v>40</v>
      </c>
      <c r="D837" s="116" t="s">
        <v>139</v>
      </c>
      <c r="E837" s="116">
        <v>3.3479476799999998E-2</v>
      </c>
      <c r="F837" s="116">
        <v>6.8561938399999994E-2</v>
      </c>
      <c r="G837" s="116">
        <v>0.1104841006</v>
      </c>
      <c r="H837" s="116">
        <v>0.15584050099999999</v>
      </c>
      <c r="I837" s="116">
        <v>0.24971989080000001</v>
      </c>
      <c r="J837" s="116">
        <v>0.2106115298</v>
      </c>
      <c r="K837" s="116">
        <v>0.4541483046</v>
      </c>
      <c r="L837" s="117">
        <v>6299244400000</v>
      </c>
      <c r="M837" s="117">
        <v>25225241000000</v>
      </c>
      <c r="N837" s="116">
        <v>0.25233867119999998</v>
      </c>
      <c r="O837" s="116">
        <v>9.0354016300000006E-2</v>
      </c>
      <c r="P837" s="116">
        <v>55</v>
      </c>
    </row>
    <row r="838" spans="1:16" x14ac:dyDescent="0.25">
      <c r="A838" s="5" t="str">
        <f t="shared" si="24"/>
        <v>Cash and trading assets to total assets201403</v>
      </c>
      <c r="B838" s="116">
        <v>201403</v>
      </c>
      <c r="C838" s="116">
        <v>40</v>
      </c>
      <c r="D838" s="116" t="s">
        <v>139</v>
      </c>
      <c r="E838" s="116">
        <v>3.4334963699999999E-2</v>
      </c>
      <c r="F838" s="116">
        <v>6.6959066299999995E-2</v>
      </c>
      <c r="G838" s="116">
        <v>0.1195069518</v>
      </c>
      <c r="H838" s="116">
        <v>0.15745093590000001</v>
      </c>
      <c r="I838" s="116">
        <v>0.25056566340000003</v>
      </c>
      <c r="J838" s="116">
        <v>0.21496714750000001</v>
      </c>
      <c r="K838" s="116">
        <v>0.4266292928</v>
      </c>
      <c r="L838" s="117">
        <v>6453728300000</v>
      </c>
      <c r="M838" s="117">
        <v>25756635000000</v>
      </c>
      <c r="N838" s="116">
        <v>0.26353307599999998</v>
      </c>
      <c r="O838" s="116">
        <v>8.0632674200000004E-2</v>
      </c>
      <c r="P838" s="116">
        <v>55</v>
      </c>
    </row>
    <row r="839" spans="1:16" x14ac:dyDescent="0.25">
      <c r="A839" s="5" t="str">
        <f t="shared" si="24"/>
        <v>Cash and trading assets to total assets201406</v>
      </c>
      <c r="B839" s="116">
        <v>201406</v>
      </c>
      <c r="C839" s="116">
        <v>40</v>
      </c>
      <c r="D839" s="116" t="s">
        <v>139</v>
      </c>
      <c r="E839" s="116">
        <v>4.2141922200000001E-2</v>
      </c>
      <c r="F839" s="116">
        <v>6.6496118000000007E-2</v>
      </c>
      <c r="G839" s="116">
        <v>0.1076454629</v>
      </c>
      <c r="H839" s="116">
        <v>0.15663368159999999</v>
      </c>
      <c r="I839" s="116">
        <v>0.25010948789999998</v>
      </c>
      <c r="J839" s="116">
        <v>0.2341509202</v>
      </c>
      <c r="K839" s="116">
        <v>0.43043828509999998</v>
      </c>
      <c r="L839" s="117">
        <v>6477964800000</v>
      </c>
      <c r="M839" s="117">
        <v>25900516000000</v>
      </c>
      <c r="N839" s="116">
        <v>0.24842117729999999</v>
      </c>
      <c r="O839" s="116">
        <v>8.1868712299999993E-2</v>
      </c>
      <c r="P839" s="116">
        <v>55</v>
      </c>
    </row>
    <row r="840" spans="1:16" x14ac:dyDescent="0.25">
      <c r="A840" s="5" t="str">
        <f t="shared" si="24"/>
        <v>Cash and trading assets to total assets201409</v>
      </c>
      <c r="B840" s="116">
        <v>201409</v>
      </c>
      <c r="C840" s="116">
        <v>40</v>
      </c>
      <c r="D840" s="116" t="s">
        <v>139</v>
      </c>
      <c r="E840" s="116">
        <v>4.4821306599999999E-2</v>
      </c>
      <c r="F840" s="116">
        <v>6.9189296999999997E-2</v>
      </c>
      <c r="G840" s="116">
        <v>0.1169494442</v>
      </c>
      <c r="H840" s="116">
        <v>0.16825437700000001</v>
      </c>
      <c r="I840" s="116">
        <v>0.26678098649999998</v>
      </c>
      <c r="J840" s="116">
        <v>0.24672606820000001</v>
      </c>
      <c r="K840" s="116">
        <v>0.45615596409999998</v>
      </c>
      <c r="L840" s="117">
        <v>7155373000000</v>
      </c>
      <c r="M840" s="117">
        <v>26821151000000</v>
      </c>
      <c r="N840" s="116">
        <v>0.2499037684</v>
      </c>
      <c r="O840" s="116">
        <v>9.2077123499999997E-2</v>
      </c>
      <c r="P840" s="116">
        <v>55</v>
      </c>
    </row>
    <row r="841" spans="1:16" x14ac:dyDescent="0.25">
      <c r="A841" s="5" t="str">
        <f t="shared" si="24"/>
        <v>Cash and trading assets to total assets201412</v>
      </c>
      <c r="B841" s="116">
        <v>201412</v>
      </c>
      <c r="C841" s="116">
        <v>40</v>
      </c>
      <c r="D841" s="116" t="s">
        <v>139</v>
      </c>
      <c r="E841" s="116">
        <v>5.2033232800000002E-2</v>
      </c>
      <c r="F841" s="116">
        <v>8.1623469300000001E-2</v>
      </c>
      <c r="G841" s="116">
        <v>0.1276292829</v>
      </c>
      <c r="H841" s="116">
        <v>0.1772180961</v>
      </c>
      <c r="I841" s="116">
        <v>0.2781722344</v>
      </c>
      <c r="J841" s="116">
        <v>0.2481742237</v>
      </c>
      <c r="K841" s="116">
        <v>0.47839906049999997</v>
      </c>
      <c r="L841" s="117">
        <v>7433141500000</v>
      </c>
      <c r="M841" s="117">
        <v>26721364000000</v>
      </c>
      <c r="N841" s="116">
        <v>0.25545108729999999</v>
      </c>
      <c r="O841" s="116">
        <v>9.2002463399999998E-2</v>
      </c>
      <c r="P841" s="116">
        <v>55</v>
      </c>
    </row>
    <row r="842" spans="1:16" x14ac:dyDescent="0.25">
      <c r="A842" s="5" t="str">
        <f t="shared" si="24"/>
        <v>Cash, trading, and AFS assets to total assets200912</v>
      </c>
      <c r="B842" s="116">
        <v>200912</v>
      </c>
      <c r="C842" s="116">
        <v>41</v>
      </c>
      <c r="D842" s="116" t="s">
        <v>141</v>
      </c>
      <c r="E842" s="116">
        <v>6.2105554100000002E-2</v>
      </c>
      <c r="F842" s="116">
        <v>0.1376227776</v>
      </c>
      <c r="G842" s="116">
        <v>0.2000896177</v>
      </c>
      <c r="H842" s="116">
        <v>0.22075221989999999</v>
      </c>
      <c r="I842" s="116">
        <v>0.30986903799999999</v>
      </c>
      <c r="J842" s="116">
        <v>0.27088585479999999</v>
      </c>
      <c r="K842" s="116">
        <v>0.50695312299999995</v>
      </c>
      <c r="L842" s="117">
        <v>7731136200000</v>
      </c>
      <c r="M842" s="117">
        <v>24949689000000</v>
      </c>
      <c r="N842" s="116">
        <v>0.29010151519999999</v>
      </c>
      <c r="O842" s="116">
        <v>0.17583508980000001</v>
      </c>
      <c r="P842" s="116">
        <v>50</v>
      </c>
    </row>
    <row r="843" spans="1:16" x14ac:dyDescent="0.25">
      <c r="A843" s="5" t="str">
        <f t="shared" si="24"/>
        <v>Cash, trading, and AFS assets to total assets201003</v>
      </c>
      <c r="B843" s="116">
        <v>201003</v>
      </c>
      <c r="C843" s="116">
        <v>41</v>
      </c>
      <c r="D843" s="116" t="s">
        <v>141</v>
      </c>
      <c r="E843" s="116">
        <v>7.6177311100000006E-2</v>
      </c>
      <c r="F843" s="116">
        <v>0.1421893155</v>
      </c>
      <c r="G843" s="116">
        <v>0.1998926895</v>
      </c>
      <c r="H843" s="116">
        <v>0.2227582749</v>
      </c>
      <c r="I843" s="116">
        <v>0.31602633610000003</v>
      </c>
      <c r="J843" s="116">
        <v>0.27356150800000001</v>
      </c>
      <c r="K843" s="116">
        <v>0.49834773739999999</v>
      </c>
      <c r="L843" s="117">
        <v>8192726400000</v>
      </c>
      <c r="M843" s="117">
        <v>25924189000000</v>
      </c>
      <c r="N843" s="116">
        <v>0.2944050587</v>
      </c>
      <c r="O843" s="116">
        <v>0.17653598940000001</v>
      </c>
      <c r="P843" s="116">
        <v>50</v>
      </c>
    </row>
    <row r="844" spans="1:16" x14ac:dyDescent="0.25">
      <c r="A844" s="5" t="str">
        <f t="shared" si="24"/>
        <v>Cash, trading, and AFS assets to total assets201006</v>
      </c>
      <c r="B844" s="116">
        <v>201006</v>
      </c>
      <c r="C844" s="116">
        <v>41</v>
      </c>
      <c r="D844" s="116" t="s">
        <v>141</v>
      </c>
      <c r="E844" s="116">
        <v>6.6458626800000004E-2</v>
      </c>
      <c r="F844" s="116">
        <v>0.1348325433</v>
      </c>
      <c r="G844" s="116">
        <v>0.2021886393</v>
      </c>
      <c r="H844" s="116">
        <v>0.2219468352</v>
      </c>
      <c r="I844" s="116">
        <v>0.32393250340000002</v>
      </c>
      <c r="J844" s="116">
        <v>0.27322895250000001</v>
      </c>
      <c r="K844" s="116">
        <v>0.5340332418</v>
      </c>
      <c r="L844" s="117">
        <v>8734346100000</v>
      </c>
      <c r="M844" s="117">
        <v>26963475000000</v>
      </c>
      <c r="N844" s="116">
        <v>0.28883176199999999</v>
      </c>
      <c r="O844" s="116">
        <v>0.16019342080000001</v>
      </c>
      <c r="P844" s="116">
        <v>50</v>
      </c>
    </row>
    <row r="845" spans="1:16" x14ac:dyDescent="0.25">
      <c r="A845" s="5" t="str">
        <f t="shared" si="24"/>
        <v>Cash, trading, and AFS assets to total assets201009</v>
      </c>
      <c r="B845" s="116">
        <v>201009</v>
      </c>
      <c r="C845" s="116">
        <v>41</v>
      </c>
      <c r="D845" s="116" t="s">
        <v>141</v>
      </c>
      <c r="E845" s="116">
        <v>7.4930881399999996E-2</v>
      </c>
      <c r="F845" s="116">
        <v>0.1264854051</v>
      </c>
      <c r="G845" s="116">
        <v>0.1989139593</v>
      </c>
      <c r="H845" s="116">
        <v>0.21692458980000001</v>
      </c>
      <c r="I845" s="116">
        <v>0.32032293039999998</v>
      </c>
      <c r="J845" s="116">
        <v>0.27839540029999998</v>
      </c>
      <c r="K845" s="116">
        <v>0.52808877730000003</v>
      </c>
      <c r="L845" s="117">
        <v>8645591500000</v>
      </c>
      <c r="M845" s="117">
        <v>26990236000000</v>
      </c>
      <c r="N845" s="116">
        <v>0.29057742240000001</v>
      </c>
      <c r="O845" s="116">
        <v>0.1487487123</v>
      </c>
      <c r="P845" s="116">
        <v>51</v>
      </c>
    </row>
    <row r="846" spans="1:16" x14ac:dyDescent="0.25">
      <c r="A846" s="5" t="str">
        <f t="shared" si="24"/>
        <v>Cash, trading, and AFS assets to total assets201012</v>
      </c>
      <c r="B846" s="116">
        <v>201012</v>
      </c>
      <c r="C846" s="116">
        <v>41</v>
      </c>
      <c r="D846" s="116" t="s">
        <v>141</v>
      </c>
      <c r="E846" s="116">
        <v>9.3292011499999994E-2</v>
      </c>
      <c r="F846" s="116">
        <v>0.12875964000000001</v>
      </c>
      <c r="G846" s="116">
        <v>0.19055955120000001</v>
      </c>
      <c r="H846" s="116">
        <v>0.213906134</v>
      </c>
      <c r="I846" s="116">
        <v>0.30937248169999998</v>
      </c>
      <c r="J846" s="116">
        <v>0.26150484200000002</v>
      </c>
      <c r="K846" s="116">
        <v>0.52135598370000003</v>
      </c>
      <c r="L846" s="117">
        <v>8051710500000</v>
      </c>
      <c r="M846" s="117">
        <v>26025943000000</v>
      </c>
      <c r="N846" s="116">
        <v>0.28360126400000002</v>
      </c>
      <c r="O846" s="116">
        <v>0.15387736530000001</v>
      </c>
      <c r="P846" s="116">
        <v>51</v>
      </c>
    </row>
    <row r="847" spans="1:16" x14ac:dyDescent="0.25">
      <c r="A847" s="5" t="str">
        <f t="shared" si="24"/>
        <v>Cash, trading, and AFS assets to total assets201103</v>
      </c>
      <c r="B847" s="116">
        <v>201103</v>
      </c>
      <c r="C847" s="116">
        <v>41</v>
      </c>
      <c r="D847" s="116" t="s">
        <v>141</v>
      </c>
      <c r="E847" s="116">
        <v>8.92747604E-2</v>
      </c>
      <c r="F847" s="116">
        <v>0.1236660852</v>
      </c>
      <c r="G847" s="116">
        <v>0.19191370299999999</v>
      </c>
      <c r="H847" s="116">
        <v>0.21286051619999999</v>
      </c>
      <c r="I847" s="116">
        <v>0.30417904270000001</v>
      </c>
      <c r="J847" s="116">
        <v>0.26174945890000001</v>
      </c>
      <c r="K847" s="116">
        <v>0.49531663929999997</v>
      </c>
      <c r="L847" s="117">
        <v>7792562800000</v>
      </c>
      <c r="M847" s="117">
        <v>25618342000000</v>
      </c>
      <c r="N847" s="116">
        <v>0.27516168959999998</v>
      </c>
      <c r="O847" s="116">
        <v>0.1477577716</v>
      </c>
      <c r="P847" s="116">
        <v>51</v>
      </c>
    </row>
    <row r="848" spans="1:16" x14ac:dyDescent="0.25">
      <c r="A848" s="5" t="str">
        <f t="shared" si="24"/>
        <v>Cash, trading, and AFS assets to total assets201106</v>
      </c>
      <c r="B848" s="116">
        <v>201106</v>
      </c>
      <c r="C848" s="116">
        <v>41</v>
      </c>
      <c r="D848" s="116" t="s">
        <v>141</v>
      </c>
      <c r="E848" s="116">
        <v>7.3866549899999995E-2</v>
      </c>
      <c r="F848" s="116">
        <v>0.1377994199</v>
      </c>
      <c r="G848" s="116">
        <v>0.18592691989999999</v>
      </c>
      <c r="H848" s="116">
        <v>0.21293909380000001</v>
      </c>
      <c r="I848" s="116">
        <v>0.30199446419999998</v>
      </c>
      <c r="J848" s="116">
        <v>0.27837492110000001</v>
      </c>
      <c r="K848" s="116">
        <v>0.49403410930000002</v>
      </c>
      <c r="L848" s="117">
        <v>8190618100000</v>
      </c>
      <c r="M848" s="117">
        <v>27121749000000</v>
      </c>
      <c r="N848" s="116">
        <v>0.28904973779999998</v>
      </c>
      <c r="O848" s="116">
        <v>0.16298905289999999</v>
      </c>
      <c r="P848" s="116">
        <v>56</v>
      </c>
    </row>
    <row r="849" spans="1:16" x14ac:dyDescent="0.25">
      <c r="A849" s="5" t="str">
        <f t="shared" si="24"/>
        <v>Cash, trading, and AFS assets to total assets201109</v>
      </c>
      <c r="B849" s="116">
        <v>201109</v>
      </c>
      <c r="C849" s="116">
        <v>41</v>
      </c>
      <c r="D849" s="116" t="s">
        <v>141</v>
      </c>
      <c r="E849" s="116">
        <v>9.0303485200000005E-2</v>
      </c>
      <c r="F849" s="116">
        <v>0.13465268080000001</v>
      </c>
      <c r="G849" s="116">
        <v>0.19585931070000001</v>
      </c>
      <c r="H849" s="116">
        <v>0.22706122149999999</v>
      </c>
      <c r="I849" s="116">
        <v>0.32864937999999999</v>
      </c>
      <c r="J849" s="116">
        <v>0.27946491080000002</v>
      </c>
      <c r="K849" s="116">
        <v>0.53274435409999998</v>
      </c>
      <c r="L849" s="117">
        <v>9673961400000</v>
      </c>
      <c r="M849" s="117">
        <v>29435508000000</v>
      </c>
      <c r="N849" s="116">
        <v>0.33424713070000001</v>
      </c>
      <c r="O849" s="116">
        <v>0.16801721929999999</v>
      </c>
      <c r="P849" s="116">
        <v>56</v>
      </c>
    </row>
    <row r="850" spans="1:16" x14ac:dyDescent="0.25">
      <c r="A850" s="5" t="str">
        <f t="shared" si="24"/>
        <v>Cash, trading, and AFS assets to total assets201112</v>
      </c>
      <c r="B850" s="116">
        <v>201112</v>
      </c>
      <c r="C850" s="116">
        <v>41</v>
      </c>
      <c r="D850" s="116" t="s">
        <v>141</v>
      </c>
      <c r="E850" s="116">
        <v>8.0841353500000004E-2</v>
      </c>
      <c r="F850" s="116">
        <v>0.15708170199999999</v>
      </c>
      <c r="G850" s="116">
        <v>0.204335293</v>
      </c>
      <c r="H850" s="116">
        <v>0.23768509900000001</v>
      </c>
      <c r="I850" s="116">
        <v>0.35152596520000001</v>
      </c>
      <c r="J850" s="116">
        <v>0.28761475800000003</v>
      </c>
      <c r="K850" s="116">
        <v>0.53681150209999995</v>
      </c>
      <c r="L850" s="117">
        <v>10074929000000</v>
      </c>
      <c r="M850" s="117">
        <v>28660555000000</v>
      </c>
      <c r="N850" s="116">
        <v>0.34734063630000001</v>
      </c>
      <c r="O850" s="116">
        <v>0.17442027900000001</v>
      </c>
      <c r="P850" s="116">
        <v>56</v>
      </c>
    </row>
    <row r="851" spans="1:16" x14ac:dyDescent="0.25">
      <c r="A851" s="5" t="str">
        <f t="shared" si="24"/>
        <v>Cash, trading, and AFS assets to total assets201203</v>
      </c>
      <c r="B851" s="116">
        <v>201203</v>
      </c>
      <c r="C851" s="116">
        <v>41</v>
      </c>
      <c r="D851" s="116" t="s">
        <v>141</v>
      </c>
      <c r="E851" s="116">
        <v>9.6121625399999994E-2</v>
      </c>
      <c r="F851" s="116">
        <v>0.161541031</v>
      </c>
      <c r="G851" s="116">
        <v>0.21888920440000001</v>
      </c>
      <c r="H851" s="116">
        <v>0.23983826</v>
      </c>
      <c r="I851" s="116">
        <v>0.34827722350000001</v>
      </c>
      <c r="J851" s="116">
        <v>0.2886167033</v>
      </c>
      <c r="K851" s="116">
        <v>0.52006485459999996</v>
      </c>
      <c r="L851" s="117">
        <v>9853399300000</v>
      </c>
      <c r="M851" s="117">
        <v>28291828000000</v>
      </c>
      <c r="N851" s="116">
        <v>0.33704212309999998</v>
      </c>
      <c r="O851" s="116">
        <v>0.17584649899999999</v>
      </c>
      <c r="P851" s="116">
        <v>56</v>
      </c>
    </row>
    <row r="852" spans="1:16" x14ac:dyDescent="0.25">
      <c r="A852" s="5" t="str">
        <f t="shared" si="24"/>
        <v>Cash, trading, and AFS assets to total assets201206</v>
      </c>
      <c r="B852" s="116">
        <v>201206</v>
      </c>
      <c r="C852" s="116">
        <v>41</v>
      </c>
      <c r="D852" s="116" t="s">
        <v>141</v>
      </c>
      <c r="E852" s="116">
        <v>9.3849565199999999E-2</v>
      </c>
      <c r="F852" s="116">
        <v>0.160568663</v>
      </c>
      <c r="G852" s="116">
        <v>0.22433847030000001</v>
      </c>
      <c r="H852" s="116">
        <v>0.24216064079999999</v>
      </c>
      <c r="I852" s="116">
        <v>0.35515738229999999</v>
      </c>
      <c r="J852" s="116">
        <v>0.28261225709999999</v>
      </c>
      <c r="K852" s="116">
        <v>0.52091468789999995</v>
      </c>
      <c r="L852" s="117">
        <v>10334289000000</v>
      </c>
      <c r="M852" s="117">
        <v>29097773000000</v>
      </c>
      <c r="N852" s="116">
        <v>0.35634942889999999</v>
      </c>
      <c r="O852" s="116">
        <v>0.17785661210000001</v>
      </c>
      <c r="P852" s="116">
        <v>56</v>
      </c>
    </row>
    <row r="853" spans="1:16" x14ac:dyDescent="0.25">
      <c r="A853" s="5" t="str">
        <f t="shared" si="24"/>
        <v>Cash, trading, and AFS assets to total assets201209</v>
      </c>
      <c r="B853" s="116">
        <v>201209</v>
      </c>
      <c r="C853" s="116">
        <v>41</v>
      </c>
      <c r="D853" s="116" t="s">
        <v>141</v>
      </c>
      <c r="E853" s="116">
        <v>9.0364371400000004E-2</v>
      </c>
      <c r="F853" s="116">
        <v>0.15846678510000001</v>
      </c>
      <c r="G853" s="116">
        <v>0.2221069695</v>
      </c>
      <c r="H853" s="116">
        <v>0.24691313409999999</v>
      </c>
      <c r="I853" s="116">
        <v>0.35985243</v>
      </c>
      <c r="J853" s="116">
        <v>0.29354335120000002</v>
      </c>
      <c r="K853" s="116">
        <v>0.52020742679999998</v>
      </c>
      <c r="L853" s="117">
        <v>10546665000000</v>
      </c>
      <c r="M853" s="117">
        <v>29308306000000</v>
      </c>
      <c r="N853" s="116">
        <v>0.38381609709999998</v>
      </c>
      <c r="O853" s="116">
        <v>0.1750431502</v>
      </c>
      <c r="P853" s="116">
        <v>56</v>
      </c>
    </row>
    <row r="854" spans="1:16" x14ac:dyDescent="0.25">
      <c r="A854" s="5" t="str">
        <f t="shared" si="24"/>
        <v>Cash, trading, and AFS assets to total assets201212</v>
      </c>
      <c r="B854" s="116">
        <v>201212</v>
      </c>
      <c r="C854" s="116">
        <v>41</v>
      </c>
      <c r="D854" s="116" t="s">
        <v>141</v>
      </c>
      <c r="E854" s="116">
        <v>8.8399457200000003E-2</v>
      </c>
      <c r="F854" s="116">
        <v>0.1572259523</v>
      </c>
      <c r="G854" s="116">
        <v>0.2234721975</v>
      </c>
      <c r="H854" s="116">
        <v>0.24685982470000001</v>
      </c>
      <c r="I854" s="116">
        <v>0.36036545450000002</v>
      </c>
      <c r="J854" s="116">
        <v>0.30262066650000002</v>
      </c>
      <c r="K854" s="116">
        <v>0.52390575090000002</v>
      </c>
      <c r="L854" s="117">
        <v>10095306000000</v>
      </c>
      <c r="M854" s="117">
        <v>28014077000000</v>
      </c>
      <c r="N854" s="116">
        <v>0.41663127300000002</v>
      </c>
      <c r="O854" s="116">
        <v>0.18129027210000001</v>
      </c>
      <c r="P854" s="116">
        <v>56</v>
      </c>
    </row>
    <row r="855" spans="1:16" x14ac:dyDescent="0.25">
      <c r="A855" s="5" t="str">
        <f t="shared" si="24"/>
        <v>Cash, trading, and AFS assets to total assets201303</v>
      </c>
      <c r="B855" s="116">
        <v>201303</v>
      </c>
      <c r="C855" s="116">
        <v>41</v>
      </c>
      <c r="D855" s="116" t="s">
        <v>141</v>
      </c>
      <c r="E855" s="116">
        <v>8.1041584700000002E-2</v>
      </c>
      <c r="F855" s="116">
        <v>0.1558115108</v>
      </c>
      <c r="G855" s="116">
        <v>0.21813676979999999</v>
      </c>
      <c r="H855" s="116">
        <v>0.24508586239999999</v>
      </c>
      <c r="I855" s="116">
        <v>0.35056267079999998</v>
      </c>
      <c r="J855" s="116">
        <v>0.29720812839999999</v>
      </c>
      <c r="K855" s="116">
        <v>0.51078012640000003</v>
      </c>
      <c r="L855" s="117">
        <v>9846423200000</v>
      </c>
      <c r="M855" s="117">
        <v>28087483000000</v>
      </c>
      <c r="N855" s="116">
        <v>0.39779632310000002</v>
      </c>
      <c r="O855" s="116">
        <v>0.18649757149999999</v>
      </c>
      <c r="P855" s="116">
        <v>55</v>
      </c>
    </row>
    <row r="856" spans="1:16" x14ac:dyDescent="0.25">
      <c r="A856" s="5" t="str">
        <f t="shared" si="24"/>
        <v>Cash, trading, and AFS assets to total assets201306</v>
      </c>
      <c r="B856" s="116">
        <v>201306</v>
      </c>
      <c r="C856" s="116">
        <v>41</v>
      </c>
      <c r="D856" s="116" t="s">
        <v>141</v>
      </c>
      <c r="E856" s="116">
        <v>7.8522693399999996E-2</v>
      </c>
      <c r="F856" s="116">
        <v>0.15375299610000001</v>
      </c>
      <c r="G856" s="116">
        <v>0.21035317319999999</v>
      </c>
      <c r="H856" s="116">
        <v>0.23947128109999999</v>
      </c>
      <c r="I856" s="116">
        <v>0.34286358519999999</v>
      </c>
      <c r="J856" s="116">
        <v>0.30041566469999997</v>
      </c>
      <c r="K856" s="116">
        <v>0.4958280612</v>
      </c>
      <c r="L856" s="117">
        <v>9259764700000</v>
      </c>
      <c r="M856" s="117">
        <v>27007140000000</v>
      </c>
      <c r="N856" s="116">
        <v>0.38796110389999999</v>
      </c>
      <c r="O856" s="116">
        <v>0.17742672209999999</v>
      </c>
      <c r="P856" s="116">
        <v>55</v>
      </c>
    </row>
    <row r="857" spans="1:16" x14ac:dyDescent="0.25">
      <c r="A857" s="5" t="str">
        <f t="shared" si="24"/>
        <v>Cash, trading, and AFS assets to total assets201309</v>
      </c>
      <c r="B857" s="116">
        <v>201309</v>
      </c>
      <c r="C857" s="116">
        <v>41</v>
      </c>
      <c r="D857" s="116" t="s">
        <v>141</v>
      </c>
      <c r="E857" s="116">
        <v>8.1984022200000006E-2</v>
      </c>
      <c r="F857" s="116">
        <v>0.13997610669999999</v>
      </c>
      <c r="G857" s="116">
        <v>0.217858882</v>
      </c>
      <c r="H857" s="116">
        <v>0.23791819350000001</v>
      </c>
      <c r="I857" s="116">
        <v>0.33810457459999999</v>
      </c>
      <c r="J857" s="116">
        <v>0.29776281760000001</v>
      </c>
      <c r="K857" s="116">
        <v>0.49838141479999998</v>
      </c>
      <c r="L857" s="117">
        <v>8947121400000</v>
      </c>
      <c r="M857" s="117">
        <v>26462586000000</v>
      </c>
      <c r="N857" s="116">
        <v>0.39016088599999998</v>
      </c>
      <c r="O857" s="116">
        <v>0.18865499790000001</v>
      </c>
      <c r="P857" s="116">
        <v>55</v>
      </c>
    </row>
    <row r="858" spans="1:16" x14ac:dyDescent="0.25">
      <c r="A858" s="5" t="str">
        <f t="shared" si="24"/>
        <v>Cash, trading, and AFS assets to total assets201312</v>
      </c>
      <c r="B858" s="116">
        <v>201312</v>
      </c>
      <c r="C858" s="116">
        <v>41</v>
      </c>
      <c r="D858" s="116" t="s">
        <v>141</v>
      </c>
      <c r="E858" s="116">
        <v>7.3837165699999999E-2</v>
      </c>
      <c r="F858" s="116">
        <v>0.1512318923</v>
      </c>
      <c r="G858" s="116">
        <v>0.21964915139999999</v>
      </c>
      <c r="H858" s="116">
        <v>0.2367004663</v>
      </c>
      <c r="I858" s="116">
        <v>0.32723533220000001</v>
      </c>
      <c r="J858" s="116">
        <v>0.295469382</v>
      </c>
      <c r="K858" s="116">
        <v>0.50292710190000001</v>
      </c>
      <c r="L858" s="117">
        <v>8254590100000</v>
      </c>
      <c r="M858" s="117">
        <v>25225241000000</v>
      </c>
      <c r="N858" s="116">
        <v>0.32779213670000001</v>
      </c>
      <c r="O858" s="116">
        <v>0.2028848794</v>
      </c>
      <c r="P858" s="116">
        <v>55</v>
      </c>
    </row>
    <row r="859" spans="1:16" x14ac:dyDescent="0.25">
      <c r="A859" s="5" t="str">
        <f t="shared" si="24"/>
        <v>Cash, trading, and AFS assets to total assets201403</v>
      </c>
      <c r="B859" s="116">
        <v>201403</v>
      </c>
      <c r="C859" s="116">
        <v>41</v>
      </c>
      <c r="D859" s="116" t="s">
        <v>141</v>
      </c>
      <c r="E859" s="116">
        <v>5.9469019300000002E-2</v>
      </c>
      <c r="F859" s="116">
        <v>0.1570285579</v>
      </c>
      <c r="G859" s="116">
        <v>0.22444290019999999</v>
      </c>
      <c r="H859" s="116">
        <v>0.23894535310000001</v>
      </c>
      <c r="I859" s="116">
        <v>0.32756582179999999</v>
      </c>
      <c r="J859" s="116">
        <v>0.29844650969999997</v>
      </c>
      <c r="K859" s="116">
        <v>0.49541959019999998</v>
      </c>
      <c r="L859" s="117">
        <v>8436993300000</v>
      </c>
      <c r="M859" s="117">
        <v>25756635000000</v>
      </c>
      <c r="N859" s="116">
        <v>0.33636588839999998</v>
      </c>
      <c r="O859" s="116">
        <v>0.1981542302</v>
      </c>
      <c r="P859" s="116">
        <v>55</v>
      </c>
    </row>
    <row r="860" spans="1:16" x14ac:dyDescent="0.25">
      <c r="A860" s="5" t="str">
        <f t="shared" si="24"/>
        <v>Cash, trading, and AFS assets to total assets201406</v>
      </c>
      <c r="B860" s="116">
        <v>201406</v>
      </c>
      <c r="C860" s="116">
        <v>41</v>
      </c>
      <c r="D860" s="116" t="s">
        <v>141</v>
      </c>
      <c r="E860" s="116">
        <v>8.7572279899999994E-2</v>
      </c>
      <c r="F860" s="116">
        <v>0.17195342860000001</v>
      </c>
      <c r="G860" s="116">
        <v>0.2265943155</v>
      </c>
      <c r="H860" s="116">
        <v>0.241484175</v>
      </c>
      <c r="I860" s="116">
        <v>0.32943071429999998</v>
      </c>
      <c r="J860" s="116">
        <v>0.29716140419999998</v>
      </c>
      <c r="K860" s="116">
        <v>0.50519990240000001</v>
      </c>
      <c r="L860" s="117">
        <v>8532425500000</v>
      </c>
      <c r="M860" s="117">
        <v>25900516000000</v>
      </c>
      <c r="N860" s="116">
        <v>0.32608903950000001</v>
      </c>
      <c r="O860" s="116">
        <v>0.19359751519999999</v>
      </c>
      <c r="P860" s="116">
        <v>55</v>
      </c>
    </row>
    <row r="861" spans="1:16" x14ac:dyDescent="0.25">
      <c r="A861" s="5" t="str">
        <f t="shared" si="24"/>
        <v>Cash, trading, and AFS assets to total assets201409</v>
      </c>
      <c r="B861" s="116">
        <v>201409</v>
      </c>
      <c r="C861" s="116">
        <v>41</v>
      </c>
      <c r="D861" s="116" t="s">
        <v>141</v>
      </c>
      <c r="E861" s="116">
        <v>9.7167090900000003E-2</v>
      </c>
      <c r="F861" s="116">
        <v>0.17701105680000001</v>
      </c>
      <c r="G861" s="116">
        <v>0.2245220668</v>
      </c>
      <c r="H861" s="116">
        <v>0.25119477080000002</v>
      </c>
      <c r="I861" s="116">
        <v>0.34492920760000001</v>
      </c>
      <c r="J861" s="116">
        <v>0.31426248690000003</v>
      </c>
      <c r="K861" s="116">
        <v>0.51615392920000003</v>
      </c>
      <c r="L861" s="117">
        <v>9251398300000</v>
      </c>
      <c r="M861" s="117">
        <v>26821151000000</v>
      </c>
      <c r="N861" s="116">
        <v>0.33180488949999998</v>
      </c>
      <c r="O861" s="116">
        <v>0.1905635544</v>
      </c>
      <c r="P861" s="116">
        <v>55</v>
      </c>
    </row>
    <row r="862" spans="1:16" x14ac:dyDescent="0.25">
      <c r="A862" s="5" t="str">
        <f t="shared" si="24"/>
        <v>Cash, trading, and AFS assets to total assets201412</v>
      </c>
      <c r="B862" s="116">
        <v>201412</v>
      </c>
      <c r="C862" s="116">
        <v>41</v>
      </c>
      <c r="D862" s="116" t="s">
        <v>141</v>
      </c>
      <c r="E862" s="116">
        <v>0.11092682399999999</v>
      </c>
      <c r="F862" s="116">
        <v>0.17387567940000001</v>
      </c>
      <c r="G862" s="116">
        <v>0.2347060192</v>
      </c>
      <c r="H862" s="116">
        <v>0.2619568685</v>
      </c>
      <c r="I862" s="116">
        <v>0.35764703990000002</v>
      </c>
      <c r="J862" s="116">
        <v>0.31424419650000002</v>
      </c>
      <c r="K862" s="116">
        <v>0.53331949909999998</v>
      </c>
      <c r="L862" s="117">
        <v>9556816700000</v>
      </c>
      <c r="M862" s="117">
        <v>26721364000000</v>
      </c>
      <c r="N862" s="116">
        <v>0.33760283120000001</v>
      </c>
      <c r="O862" s="116">
        <v>0.20212261989999999</v>
      </c>
      <c r="P862" s="116">
        <v>55</v>
      </c>
    </row>
    <row r="863" spans="1:16" x14ac:dyDescent="0.25">
      <c r="A863" s="5" t="str">
        <f t="shared" si="24"/>
        <v>Financial assets held for trading to total assets200912</v>
      </c>
      <c r="B863" s="116">
        <v>200912</v>
      </c>
      <c r="C863" s="116">
        <v>42</v>
      </c>
      <c r="D863" s="116" t="s">
        <v>143</v>
      </c>
      <c r="E863" s="116">
        <v>3.7360535000000002E-3</v>
      </c>
      <c r="F863" s="116">
        <v>2.86004815E-2</v>
      </c>
      <c r="G863" s="116">
        <v>6.1810129700000001E-2</v>
      </c>
      <c r="H863" s="116">
        <v>0.1132060166</v>
      </c>
      <c r="I863" s="116">
        <v>0.210365204</v>
      </c>
      <c r="J863" s="116">
        <v>0.14044721020000001</v>
      </c>
      <c r="K863" s="116">
        <v>0.39178753649999998</v>
      </c>
      <c r="L863" s="117">
        <v>5248546500000</v>
      </c>
      <c r="M863" s="117">
        <v>24949689000000</v>
      </c>
      <c r="N863" s="116">
        <v>0.1997201972</v>
      </c>
      <c r="O863" s="116">
        <v>4.4249158500000003E-2</v>
      </c>
      <c r="P863" s="116">
        <v>48</v>
      </c>
    </row>
    <row r="864" spans="1:16" x14ac:dyDescent="0.25">
      <c r="A864" s="5" t="str">
        <f t="shared" si="24"/>
        <v>Financial assets held for trading to total assets201003</v>
      </c>
      <c r="B864" s="116">
        <v>201003</v>
      </c>
      <c r="C864" s="116">
        <v>42</v>
      </c>
      <c r="D864" s="116" t="s">
        <v>143</v>
      </c>
      <c r="E864" s="116">
        <v>3.0315190999999999E-3</v>
      </c>
      <c r="F864" s="116">
        <v>3.3969257400000001E-2</v>
      </c>
      <c r="G864" s="116">
        <v>6.5294116999999999E-2</v>
      </c>
      <c r="H864" s="116">
        <v>0.11740649810000001</v>
      </c>
      <c r="I864" s="116">
        <v>0.21665618449999999</v>
      </c>
      <c r="J864" s="116">
        <v>0.15334997480000001</v>
      </c>
      <c r="K864" s="116">
        <v>0.40366495740000002</v>
      </c>
      <c r="L864" s="117">
        <v>5616635800000</v>
      </c>
      <c r="M864" s="117">
        <v>25924189000000</v>
      </c>
      <c r="N864" s="116">
        <v>0.2083170603</v>
      </c>
      <c r="O864" s="116">
        <v>4.6014320999999997E-2</v>
      </c>
      <c r="P864" s="116">
        <v>48</v>
      </c>
    </row>
    <row r="865" spans="1:16" x14ac:dyDescent="0.25">
      <c r="A865" s="5" t="str">
        <f t="shared" si="24"/>
        <v>Financial assets held for trading to total assets201006</v>
      </c>
      <c r="B865" s="116">
        <v>201006</v>
      </c>
      <c r="C865" s="116">
        <v>42</v>
      </c>
      <c r="D865" s="116" t="s">
        <v>143</v>
      </c>
      <c r="E865" s="116">
        <v>2.5521135000000001E-3</v>
      </c>
      <c r="F865" s="116">
        <v>3.06473661E-2</v>
      </c>
      <c r="G865" s="116">
        <v>7.4830845100000001E-2</v>
      </c>
      <c r="H865" s="116">
        <v>0.1209784228</v>
      </c>
      <c r="I865" s="116">
        <v>0.2252565144</v>
      </c>
      <c r="J865" s="116">
        <v>0.1611512064</v>
      </c>
      <c r="K865" s="116">
        <v>0.42440052389999999</v>
      </c>
      <c r="L865" s="117">
        <v>6073698500000</v>
      </c>
      <c r="M865" s="117">
        <v>26963475000000</v>
      </c>
      <c r="N865" s="116">
        <v>0.20985438510000001</v>
      </c>
      <c r="O865" s="116">
        <v>4.0935856399999998E-2</v>
      </c>
      <c r="P865" s="116">
        <v>48</v>
      </c>
    </row>
    <row r="866" spans="1:16" x14ac:dyDescent="0.25">
      <c r="A866" s="5" t="str">
        <f t="shared" si="24"/>
        <v>Financial assets held for trading to total assets201009</v>
      </c>
      <c r="B866" s="116">
        <v>201009</v>
      </c>
      <c r="C866" s="116">
        <v>42</v>
      </c>
      <c r="D866" s="116" t="s">
        <v>143</v>
      </c>
      <c r="E866" s="116">
        <v>1.9883119999999999E-3</v>
      </c>
      <c r="F866" s="116">
        <v>3.0461295100000001E-2</v>
      </c>
      <c r="G866" s="116">
        <v>7.4135548499999995E-2</v>
      </c>
      <c r="H866" s="116">
        <v>0.11931781750000001</v>
      </c>
      <c r="I866" s="116">
        <v>0.22352760820000001</v>
      </c>
      <c r="J866" s="116">
        <v>0.15065484600000001</v>
      </c>
      <c r="K866" s="116">
        <v>0.42202713400000003</v>
      </c>
      <c r="L866" s="117">
        <v>6033062900000</v>
      </c>
      <c r="M866" s="117">
        <v>26990236000000</v>
      </c>
      <c r="N866" s="116">
        <v>0.1939858911</v>
      </c>
      <c r="O866" s="116">
        <v>4.4615767000000001E-2</v>
      </c>
      <c r="P866" s="116">
        <v>49</v>
      </c>
    </row>
    <row r="867" spans="1:16" x14ac:dyDescent="0.25">
      <c r="A867" s="5" t="str">
        <f t="shared" si="24"/>
        <v>Financial assets held for trading to total assets201012</v>
      </c>
      <c r="B867" s="116">
        <v>201012</v>
      </c>
      <c r="C867" s="116">
        <v>42</v>
      </c>
      <c r="D867" s="116" t="s">
        <v>143</v>
      </c>
      <c r="E867" s="116">
        <v>1.7125163E-3</v>
      </c>
      <c r="F867" s="116">
        <v>2.42170341E-2</v>
      </c>
      <c r="G867" s="116">
        <v>6.7648002099999993E-2</v>
      </c>
      <c r="H867" s="116">
        <v>0.1107461372</v>
      </c>
      <c r="I867" s="116">
        <v>0.20880563839999999</v>
      </c>
      <c r="J867" s="116">
        <v>0.13404085709999999</v>
      </c>
      <c r="K867" s="116">
        <v>0.41933899549999998</v>
      </c>
      <c r="L867" s="117">
        <v>5434363600000</v>
      </c>
      <c r="M867" s="117">
        <v>26025943000000</v>
      </c>
      <c r="N867" s="116">
        <v>0.1794243576</v>
      </c>
      <c r="O867" s="116">
        <v>4.6258104600000002E-2</v>
      </c>
      <c r="P867" s="116">
        <v>49</v>
      </c>
    </row>
    <row r="868" spans="1:16" x14ac:dyDescent="0.25">
      <c r="A868" s="5" t="str">
        <f t="shared" si="24"/>
        <v>Financial assets held for trading to total assets201103</v>
      </c>
      <c r="B868" s="116">
        <v>201103</v>
      </c>
      <c r="C868" s="116">
        <v>42</v>
      </c>
      <c r="D868" s="116" t="s">
        <v>143</v>
      </c>
      <c r="E868" s="116">
        <v>7.1756469999999998E-4</v>
      </c>
      <c r="F868" s="116">
        <v>2.7092443599999998E-2</v>
      </c>
      <c r="G868" s="116">
        <v>7.0403344899999998E-2</v>
      </c>
      <c r="H868" s="116">
        <v>0.10600910869999999</v>
      </c>
      <c r="I868" s="116">
        <v>0.19921602529999999</v>
      </c>
      <c r="J868" s="116">
        <v>0.12363831979999999</v>
      </c>
      <c r="K868" s="116">
        <v>0.40564310329999997</v>
      </c>
      <c r="L868" s="117">
        <v>5103584300000</v>
      </c>
      <c r="M868" s="117">
        <v>25618342000000</v>
      </c>
      <c r="N868" s="116">
        <v>0.1651283597</v>
      </c>
      <c r="O868" s="116">
        <v>4.25836645E-2</v>
      </c>
      <c r="P868" s="116">
        <v>49</v>
      </c>
    </row>
    <row r="869" spans="1:16" x14ac:dyDescent="0.25">
      <c r="A869" s="5" t="str">
        <f t="shared" si="24"/>
        <v>Financial assets held for trading to total assets201106</v>
      </c>
      <c r="B869" s="116">
        <v>201106</v>
      </c>
      <c r="C869" s="116">
        <v>42</v>
      </c>
      <c r="D869" s="116" t="s">
        <v>143</v>
      </c>
      <c r="E869" s="116">
        <v>3.8383929999999998E-3</v>
      </c>
      <c r="F869" s="116">
        <v>2.69375213E-2</v>
      </c>
      <c r="G869" s="116">
        <v>6.9164070499999994E-2</v>
      </c>
      <c r="H869" s="116">
        <v>0.1111700373</v>
      </c>
      <c r="I869" s="116">
        <v>0.199221607</v>
      </c>
      <c r="J869" s="116">
        <v>0.13508415409999999</v>
      </c>
      <c r="K869" s="116">
        <v>0.39955674819999998</v>
      </c>
      <c r="L869" s="117">
        <v>5403238400000</v>
      </c>
      <c r="M869" s="117">
        <v>27121749000000</v>
      </c>
      <c r="N869" s="116">
        <v>0.1980237856</v>
      </c>
      <c r="O869" s="116">
        <v>4.66569103E-2</v>
      </c>
      <c r="P869" s="116">
        <v>54</v>
      </c>
    </row>
    <row r="870" spans="1:16" x14ac:dyDescent="0.25">
      <c r="A870" s="5" t="str">
        <f t="shared" si="24"/>
        <v>Financial assets held for trading to total assets201109</v>
      </c>
      <c r="B870" s="116">
        <v>201109</v>
      </c>
      <c r="C870" s="116">
        <v>42</v>
      </c>
      <c r="D870" s="116" t="s">
        <v>143</v>
      </c>
      <c r="E870" s="116">
        <v>4.9678978999999996E-3</v>
      </c>
      <c r="F870" s="116">
        <v>2.90799141E-2</v>
      </c>
      <c r="G870" s="116">
        <v>8.3466321600000004E-2</v>
      </c>
      <c r="H870" s="116">
        <v>0.12629637220000001</v>
      </c>
      <c r="I870" s="116">
        <v>0.2297064821</v>
      </c>
      <c r="J870" s="116">
        <v>0.1561226114</v>
      </c>
      <c r="K870" s="116">
        <v>0.43474326479999997</v>
      </c>
      <c r="L870" s="117">
        <v>6761527000000</v>
      </c>
      <c r="M870" s="117">
        <v>29435508000000</v>
      </c>
      <c r="N870" s="116">
        <v>0.2496414321</v>
      </c>
      <c r="O870" s="116">
        <v>6.8786249399999999E-2</v>
      </c>
      <c r="P870" s="116">
        <v>55</v>
      </c>
    </row>
    <row r="871" spans="1:16" x14ac:dyDescent="0.25">
      <c r="A871" s="5" t="str">
        <f t="shared" si="24"/>
        <v>Financial assets held for trading to total assets201112</v>
      </c>
      <c r="B871" s="116">
        <v>201112</v>
      </c>
      <c r="C871" s="116">
        <v>42</v>
      </c>
      <c r="D871" s="116" t="s">
        <v>143</v>
      </c>
      <c r="E871" s="116">
        <v>5.2280833999999998E-3</v>
      </c>
      <c r="F871" s="116">
        <v>2.5803923199999999E-2</v>
      </c>
      <c r="G871" s="116">
        <v>8.4129853399999996E-2</v>
      </c>
      <c r="H871" s="116">
        <v>0.1280901196</v>
      </c>
      <c r="I871" s="116">
        <v>0.2430899379</v>
      </c>
      <c r="J871" s="116">
        <v>0.1624582279</v>
      </c>
      <c r="K871" s="116">
        <v>0.44039115600000001</v>
      </c>
      <c r="L871" s="117">
        <v>6967092400000</v>
      </c>
      <c r="M871" s="117">
        <v>28660555000000</v>
      </c>
      <c r="N871" s="116">
        <v>0.25492741829999999</v>
      </c>
      <c r="O871" s="116">
        <v>6.5975810300000007E-2</v>
      </c>
      <c r="P871" s="116">
        <v>55</v>
      </c>
    </row>
    <row r="872" spans="1:16" x14ac:dyDescent="0.25">
      <c r="A872" s="5" t="str">
        <f t="shared" si="24"/>
        <v>Financial assets held for trading to total assets201203</v>
      </c>
      <c r="B872" s="116">
        <v>201203</v>
      </c>
      <c r="C872" s="116">
        <v>42</v>
      </c>
      <c r="D872" s="116" t="s">
        <v>143</v>
      </c>
      <c r="E872" s="116">
        <v>3.2930918E-3</v>
      </c>
      <c r="F872" s="116">
        <v>2.4330933999999999E-2</v>
      </c>
      <c r="G872" s="116">
        <v>8.4053995000000006E-2</v>
      </c>
      <c r="H872" s="116">
        <v>0.12538302170000001</v>
      </c>
      <c r="I872" s="116">
        <v>0.2336890573</v>
      </c>
      <c r="J872" s="116">
        <v>0.16733532379999999</v>
      </c>
      <c r="K872" s="116">
        <v>0.4068876045</v>
      </c>
      <c r="L872" s="117">
        <v>6611490600000</v>
      </c>
      <c r="M872" s="117">
        <v>28291828000000</v>
      </c>
      <c r="N872" s="116">
        <v>0.24500116250000001</v>
      </c>
      <c r="O872" s="116">
        <v>6.3863651100000002E-2</v>
      </c>
      <c r="P872" s="116">
        <v>55</v>
      </c>
    </row>
    <row r="873" spans="1:16" x14ac:dyDescent="0.25">
      <c r="A873" s="5" t="str">
        <f t="shared" si="24"/>
        <v>Financial assets held for trading to total assets201206</v>
      </c>
      <c r="B873" s="116">
        <v>201206</v>
      </c>
      <c r="C873" s="116">
        <v>42</v>
      </c>
      <c r="D873" s="116" t="s">
        <v>143</v>
      </c>
      <c r="E873" s="116">
        <v>3.4357646999999998E-3</v>
      </c>
      <c r="F873" s="116">
        <v>2.6440527500000002E-2</v>
      </c>
      <c r="G873" s="116">
        <v>8.3112464600000005E-2</v>
      </c>
      <c r="H873" s="116">
        <v>0.12949279480000001</v>
      </c>
      <c r="I873" s="116">
        <v>0.2439608627</v>
      </c>
      <c r="J873" s="116">
        <v>0.16006544710000001</v>
      </c>
      <c r="K873" s="116">
        <v>0.41800399640000002</v>
      </c>
      <c r="L873" s="117">
        <v>7098717900000</v>
      </c>
      <c r="M873" s="117">
        <v>29097773000000</v>
      </c>
      <c r="N873" s="116">
        <v>0.2678519929</v>
      </c>
      <c r="O873" s="116">
        <v>6.5231986800000002E-2</v>
      </c>
      <c r="P873" s="116">
        <v>55</v>
      </c>
    </row>
    <row r="874" spans="1:16" x14ac:dyDescent="0.25">
      <c r="A874" s="5" t="str">
        <f t="shared" si="24"/>
        <v>Financial assets held for trading to total assets201209</v>
      </c>
      <c r="B874" s="116">
        <v>201209</v>
      </c>
      <c r="C874" s="116">
        <v>42</v>
      </c>
      <c r="D874" s="116" t="s">
        <v>143</v>
      </c>
      <c r="E874" s="116">
        <v>2.1170875999999999E-3</v>
      </c>
      <c r="F874" s="116">
        <v>2.73177829E-2</v>
      </c>
      <c r="G874" s="116">
        <v>8.9795575700000005E-2</v>
      </c>
      <c r="H874" s="116">
        <v>0.13004565709999999</v>
      </c>
      <c r="I874" s="116">
        <v>0.24351179989999999</v>
      </c>
      <c r="J874" s="116">
        <v>0.1647222434</v>
      </c>
      <c r="K874" s="116">
        <v>0.40747628349999998</v>
      </c>
      <c r="L874" s="117">
        <v>7136918300000</v>
      </c>
      <c r="M874" s="117">
        <v>29308306000000</v>
      </c>
      <c r="N874" s="116">
        <v>0.27797330209999999</v>
      </c>
      <c r="O874" s="116">
        <v>6.6133376499999993E-2</v>
      </c>
      <c r="P874" s="116">
        <v>55</v>
      </c>
    </row>
    <row r="875" spans="1:16" x14ac:dyDescent="0.25">
      <c r="A875" s="5" t="str">
        <f t="shared" si="24"/>
        <v>Financial assets held for trading to total assets201212</v>
      </c>
      <c r="B875" s="116">
        <v>201212</v>
      </c>
      <c r="C875" s="116">
        <v>42</v>
      </c>
      <c r="D875" s="116" t="s">
        <v>143</v>
      </c>
      <c r="E875" s="116">
        <v>2.0515408E-3</v>
      </c>
      <c r="F875" s="116">
        <v>2.9371416300000001E-2</v>
      </c>
      <c r="G875" s="116">
        <v>8.8241891099999997E-2</v>
      </c>
      <c r="H875" s="116">
        <v>0.1276808908</v>
      </c>
      <c r="I875" s="116">
        <v>0.23903508919999999</v>
      </c>
      <c r="J875" s="116">
        <v>0.15994461239999999</v>
      </c>
      <c r="K875" s="116">
        <v>0.4100194995</v>
      </c>
      <c r="L875" s="117">
        <v>6696347400000</v>
      </c>
      <c r="M875" s="117">
        <v>28014077000000</v>
      </c>
      <c r="N875" s="116">
        <v>0.27162031590000002</v>
      </c>
      <c r="O875" s="116">
        <v>6.8708728600000005E-2</v>
      </c>
      <c r="P875" s="116">
        <v>55</v>
      </c>
    </row>
    <row r="876" spans="1:16" x14ac:dyDescent="0.25">
      <c r="A876" s="5" t="str">
        <f t="shared" si="24"/>
        <v>Financial assets held for trading to total assets201303</v>
      </c>
      <c r="B876" s="116">
        <v>201303</v>
      </c>
      <c r="C876" s="116">
        <v>42</v>
      </c>
      <c r="D876" s="116" t="s">
        <v>143</v>
      </c>
      <c r="E876" s="116">
        <v>7.6379595999999999E-3</v>
      </c>
      <c r="F876" s="116">
        <v>3.2208513799999998E-2</v>
      </c>
      <c r="G876" s="116">
        <v>9.1160602699999996E-2</v>
      </c>
      <c r="H876" s="116">
        <v>0.12894895240000001</v>
      </c>
      <c r="I876" s="116">
        <v>0.23586207300000001</v>
      </c>
      <c r="J876" s="116">
        <v>0.1750104039</v>
      </c>
      <c r="K876" s="116">
        <v>0.40329841360000002</v>
      </c>
      <c r="L876" s="117">
        <v>6624772000000</v>
      </c>
      <c r="M876" s="117">
        <v>28087483000000</v>
      </c>
      <c r="N876" s="116">
        <v>0.27942257529999998</v>
      </c>
      <c r="O876" s="116">
        <v>6.5650109499999998E-2</v>
      </c>
      <c r="P876" s="116">
        <v>54</v>
      </c>
    </row>
    <row r="877" spans="1:16" x14ac:dyDescent="0.25">
      <c r="A877" s="5" t="str">
        <f t="shared" si="24"/>
        <v>Financial assets held for trading to total assets201306</v>
      </c>
      <c r="B877" s="116">
        <v>201306</v>
      </c>
      <c r="C877" s="116">
        <v>42</v>
      </c>
      <c r="D877" s="116" t="s">
        <v>143</v>
      </c>
      <c r="E877" s="116">
        <v>7.2095689999999999E-3</v>
      </c>
      <c r="F877" s="116">
        <v>3.4747022000000002E-2</v>
      </c>
      <c r="G877" s="116">
        <v>8.5455824299999997E-2</v>
      </c>
      <c r="H877" s="116">
        <v>0.12062252029999999</v>
      </c>
      <c r="I877" s="116">
        <v>0.22226756750000001</v>
      </c>
      <c r="J877" s="116">
        <v>0.15058878419999999</v>
      </c>
      <c r="K877" s="116">
        <v>0.387744176</v>
      </c>
      <c r="L877" s="117">
        <v>6002811200000</v>
      </c>
      <c r="M877" s="117">
        <v>27007140000000</v>
      </c>
      <c r="N877" s="116">
        <v>0.26672576869999998</v>
      </c>
      <c r="O877" s="116">
        <v>6.1632351199999998E-2</v>
      </c>
      <c r="P877" s="116">
        <v>54</v>
      </c>
    </row>
    <row r="878" spans="1:16" x14ac:dyDescent="0.25">
      <c r="A878" s="5" t="str">
        <f t="shared" si="24"/>
        <v>Financial assets held for trading to total assets201309</v>
      </c>
      <c r="B878" s="116">
        <v>201309</v>
      </c>
      <c r="C878" s="116">
        <v>42</v>
      </c>
      <c r="D878" s="116" t="s">
        <v>143</v>
      </c>
      <c r="E878" s="116">
        <v>7.1624165000000002E-3</v>
      </c>
      <c r="F878" s="116">
        <v>3.0239448499999998E-2</v>
      </c>
      <c r="G878" s="116">
        <v>7.7870968600000007E-2</v>
      </c>
      <c r="H878" s="116">
        <v>0.1179036202</v>
      </c>
      <c r="I878" s="116">
        <v>0.2170353005</v>
      </c>
      <c r="J878" s="116">
        <v>0.14873255639999999</v>
      </c>
      <c r="K878" s="116">
        <v>0.4022228243</v>
      </c>
      <c r="L878" s="117">
        <v>5743315300000</v>
      </c>
      <c r="M878" s="117">
        <v>26462586000000</v>
      </c>
      <c r="N878" s="116">
        <v>0.26219314519999998</v>
      </c>
      <c r="O878" s="116">
        <v>6.0035296299999999E-2</v>
      </c>
      <c r="P878" s="116">
        <v>54</v>
      </c>
    </row>
    <row r="879" spans="1:16" x14ac:dyDescent="0.25">
      <c r="A879" s="5" t="str">
        <f t="shared" si="24"/>
        <v>Financial assets held for trading to total assets201312</v>
      </c>
      <c r="B879" s="116">
        <v>201312</v>
      </c>
      <c r="C879" s="116">
        <v>42</v>
      </c>
      <c r="D879" s="116" t="s">
        <v>143</v>
      </c>
      <c r="E879" s="116">
        <v>5.6729051999999999E-3</v>
      </c>
      <c r="F879" s="116">
        <v>3.21767856E-2</v>
      </c>
      <c r="G879" s="116">
        <v>6.7975713199999996E-2</v>
      </c>
      <c r="H879" s="116">
        <v>0.1141978038</v>
      </c>
      <c r="I879" s="116">
        <v>0.20141459840000001</v>
      </c>
      <c r="J879" s="116">
        <v>0.16801747759999999</v>
      </c>
      <c r="K879" s="116">
        <v>0.39805284270000002</v>
      </c>
      <c r="L879" s="117">
        <v>5080731800000</v>
      </c>
      <c r="M879" s="117">
        <v>25225241000000</v>
      </c>
      <c r="N879" s="116">
        <v>0.1903398697</v>
      </c>
      <c r="O879" s="116">
        <v>5.8620356499999998E-2</v>
      </c>
      <c r="P879" s="116">
        <v>54</v>
      </c>
    </row>
    <row r="880" spans="1:16" x14ac:dyDescent="0.25">
      <c r="A880" s="5" t="str">
        <f t="shared" si="24"/>
        <v>Financial assets held for trading to total assets201403</v>
      </c>
      <c r="B880" s="116">
        <v>201403</v>
      </c>
      <c r="C880" s="116">
        <v>42</v>
      </c>
      <c r="D880" s="116" t="s">
        <v>143</v>
      </c>
      <c r="E880" s="116">
        <v>7.3045853999999999E-3</v>
      </c>
      <c r="F880" s="116">
        <v>3.3376257600000001E-2</v>
      </c>
      <c r="G880" s="116">
        <v>7.1026727299999995E-2</v>
      </c>
      <c r="H880" s="116">
        <v>0.11425904169999999</v>
      </c>
      <c r="I880" s="116">
        <v>0.2029219179</v>
      </c>
      <c r="J880" s="116">
        <v>0.14885082399999999</v>
      </c>
      <c r="K880" s="116">
        <v>0.41658816110000002</v>
      </c>
      <c r="L880" s="117">
        <v>5226585800000</v>
      </c>
      <c r="M880" s="117">
        <v>25756635000000</v>
      </c>
      <c r="N880" s="116">
        <v>0.2003003317</v>
      </c>
      <c r="O880" s="116">
        <v>5.2828302600000002E-2</v>
      </c>
      <c r="P880" s="116">
        <v>54</v>
      </c>
    </row>
    <row r="881" spans="1:16" x14ac:dyDescent="0.25">
      <c r="A881" s="5" t="str">
        <f t="shared" si="24"/>
        <v>Financial assets held for trading to total assets201406</v>
      </c>
      <c r="B881" s="116">
        <v>201406</v>
      </c>
      <c r="C881" s="116">
        <v>42</v>
      </c>
      <c r="D881" s="116" t="s">
        <v>143</v>
      </c>
      <c r="E881" s="116">
        <v>7.9954163000000005E-3</v>
      </c>
      <c r="F881" s="116">
        <v>3.5055758899999998E-2</v>
      </c>
      <c r="G881" s="116">
        <v>7.1229923599999995E-2</v>
      </c>
      <c r="H881" s="116">
        <v>0.1160435033</v>
      </c>
      <c r="I881" s="116">
        <v>0.20508927499999999</v>
      </c>
      <c r="J881" s="116">
        <v>0.1753712311</v>
      </c>
      <c r="K881" s="116">
        <v>0.41777097559999998</v>
      </c>
      <c r="L881" s="117">
        <v>5311918100000</v>
      </c>
      <c r="M881" s="117">
        <v>25900516000000</v>
      </c>
      <c r="N881" s="116">
        <v>0.20907794269999999</v>
      </c>
      <c r="O881" s="116">
        <v>5.3324135500000001E-2</v>
      </c>
      <c r="P881" s="116">
        <v>54</v>
      </c>
    </row>
    <row r="882" spans="1:16" x14ac:dyDescent="0.25">
      <c r="A882" s="5" t="str">
        <f t="shared" si="24"/>
        <v>Financial assets held for trading to total assets201409</v>
      </c>
      <c r="B882" s="116">
        <v>201409</v>
      </c>
      <c r="C882" s="116">
        <v>42</v>
      </c>
      <c r="D882" s="116" t="s">
        <v>143</v>
      </c>
      <c r="E882" s="116">
        <v>6.9580292000000002E-3</v>
      </c>
      <c r="F882" s="116">
        <v>2.9108093299999999E-2</v>
      </c>
      <c r="G882" s="116">
        <v>7.2584817699999998E-2</v>
      </c>
      <c r="H882" s="116">
        <v>0.121688175</v>
      </c>
      <c r="I882" s="116">
        <v>0.2196547683</v>
      </c>
      <c r="J882" s="116">
        <v>0.17717326450000001</v>
      </c>
      <c r="K882" s="116">
        <v>0.40493276080000001</v>
      </c>
      <c r="L882" s="117">
        <v>5891393600000</v>
      </c>
      <c r="M882" s="117">
        <v>26821151000000</v>
      </c>
      <c r="N882" s="116">
        <v>0.2279053825</v>
      </c>
      <c r="O882" s="116">
        <v>5.7416356799999999E-2</v>
      </c>
      <c r="P882" s="116">
        <v>55</v>
      </c>
    </row>
    <row r="883" spans="1:16" x14ac:dyDescent="0.25">
      <c r="A883" s="5" t="str">
        <f t="shared" si="24"/>
        <v>Financial assets held for trading to total assets201412</v>
      </c>
      <c r="B883" s="116">
        <v>201412</v>
      </c>
      <c r="C883" s="116">
        <v>42</v>
      </c>
      <c r="D883" s="116" t="s">
        <v>143</v>
      </c>
      <c r="E883" s="116">
        <v>9.0546896000000005E-3</v>
      </c>
      <c r="F883" s="116">
        <v>2.9175780700000001E-2</v>
      </c>
      <c r="G883" s="116">
        <v>8.6279380200000005E-2</v>
      </c>
      <c r="H883" s="116">
        <v>0.13096507169999999</v>
      </c>
      <c r="I883" s="116">
        <v>0.23036297610000001</v>
      </c>
      <c r="J883" s="116">
        <v>0.1809762898</v>
      </c>
      <c r="K883" s="116">
        <v>0.4120593266</v>
      </c>
      <c r="L883" s="117">
        <v>6155612900000</v>
      </c>
      <c r="M883" s="117">
        <v>26721364000000</v>
      </c>
      <c r="N883" s="116">
        <v>0.23309435419999999</v>
      </c>
      <c r="O883" s="116">
        <v>5.7273407800000002E-2</v>
      </c>
      <c r="P883" s="116">
        <v>54</v>
      </c>
    </row>
    <row r="884" spans="1:16" x14ac:dyDescent="0.25">
      <c r="A884" s="5" t="str">
        <f t="shared" si="24"/>
        <v>Financial liabilities held for trading to total liabilities and equity200912</v>
      </c>
      <c r="B884" s="116">
        <v>200912</v>
      </c>
      <c r="C884" s="116">
        <v>43</v>
      </c>
      <c r="D884" s="116" t="s">
        <v>145</v>
      </c>
      <c r="E884" s="116">
        <v>1.7085774999999999E-3</v>
      </c>
      <c r="F884" s="116">
        <v>1.56950309E-2</v>
      </c>
      <c r="G884" s="116">
        <v>4.5120658299999998E-2</v>
      </c>
      <c r="H884" s="116">
        <v>9.0194337599999994E-2</v>
      </c>
      <c r="I884" s="116">
        <v>0.168732244</v>
      </c>
      <c r="J884" s="116">
        <v>0.1154796864</v>
      </c>
      <c r="K884" s="116">
        <v>0.3325340148</v>
      </c>
      <c r="L884" s="117">
        <v>4209817100000</v>
      </c>
      <c r="M884" s="117">
        <v>24949689000000</v>
      </c>
      <c r="N884" s="116">
        <v>0.17313187599999999</v>
      </c>
      <c r="O884" s="116">
        <v>2.4107904499999999E-2</v>
      </c>
      <c r="P884" s="116">
        <v>48</v>
      </c>
    </row>
    <row r="885" spans="1:16" x14ac:dyDescent="0.25">
      <c r="A885" s="5" t="str">
        <f t="shared" si="24"/>
        <v>Financial liabilities held for trading to total liabilities and equity201003</v>
      </c>
      <c r="B885" s="116">
        <v>201003</v>
      </c>
      <c r="C885" s="116">
        <v>43</v>
      </c>
      <c r="D885" s="116" t="s">
        <v>145</v>
      </c>
      <c r="E885" s="116">
        <v>2.7535153999999999E-3</v>
      </c>
      <c r="F885" s="116">
        <v>1.81466393E-2</v>
      </c>
      <c r="G885" s="116">
        <v>5.5700774100000003E-2</v>
      </c>
      <c r="H885" s="116">
        <v>9.6293284399999998E-2</v>
      </c>
      <c r="I885" s="116">
        <v>0.17673448589999999</v>
      </c>
      <c r="J885" s="116">
        <v>0.12091757340000001</v>
      </c>
      <c r="K885" s="116">
        <v>0.33337793939999999</v>
      </c>
      <c r="L885" s="117">
        <v>4581698400000</v>
      </c>
      <c r="M885" s="117">
        <v>25924190000000</v>
      </c>
      <c r="N885" s="116">
        <v>0.1857763254</v>
      </c>
      <c r="O885" s="116">
        <v>2.7988672900000001E-2</v>
      </c>
      <c r="P885" s="116">
        <v>47</v>
      </c>
    </row>
    <row r="886" spans="1:16" x14ac:dyDescent="0.25">
      <c r="A886" s="5" t="str">
        <f t="shared" si="24"/>
        <v>Financial liabilities held for trading to total liabilities and equity201006</v>
      </c>
      <c r="B886" s="116">
        <v>201006</v>
      </c>
      <c r="C886" s="116">
        <v>43</v>
      </c>
      <c r="D886" s="116" t="s">
        <v>145</v>
      </c>
      <c r="E886" s="116">
        <v>4.1116991000000004E-3</v>
      </c>
      <c r="F886" s="116">
        <v>2.0704178699999999E-2</v>
      </c>
      <c r="G886" s="116">
        <v>6.6394650499999999E-2</v>
      </c>
      <c r="H886" s="116">
        <v>0.1012416387</v>
      </c>
      <c r="I886" s="116">
        <v>0.1865376296</v>
      </c>
      <c r="J886" s="116">
        <v>0.13481759539999999</v>
      </c>
      <c r="K886" s="116">
        <v>0.3721438265</v>
      </c>
      <c r="L886" s="117">
        <v>5029702800000</v>
      </c>
      <c r="M886" s="117">
        <v>26963475000000</v>
      </c>
      <c r="N886" s="116">
        <v>0.18668904480000001</v>
      </c>
      <c r="O886" s="116">
        <v>3.21383165E-2</v>
      </c>
      <c r="P886" s="116">
        <v>47</v>
      </c>
    </row>
    <row r="887" spans="1:16" x14ac:dyDescent="0.25">
      <c r="A887" s="5" t="str">
        <f t="shared" si="24"/>
        <v>Financial liabilities held for trading to total liabilities and equity201009</v>
      </c>
      <c r="B887" s="116">
        <v>201009</v>
      </c>
      <c r="C887" s="116">
        <v>43</v>
      </c>
      <c r="D887" s="116" t="s">
        <v>145</v>
      </c>
      <c r="E887" s="116">
        <v>4.1590814000000004E-3</v>
      </c>
      <c r="F887" s="116">
        <v>2.1034455099999998E-2</v>
      </c>
      <c r="G887" s="116">
        <v>6.4445994199999995E-2</v>
      </c>
      <c r="H887" s="116">
        <v>0.10047754020000001</v>
      </c>
      <c r="I887" s="116">
        <v>0.18487372020000001</v>
      </c>
      <c r="J887" s="116">
        <v>0.1302769503</v>
      </c>
      <c r="K887" s="116">
        <v>0.36597606459999998</v>
      </c>
      <c r="L887" s="117">
        <v>4989785300000</v>
      </c>
      <c r="M887" s="117">
        <v>26990236000000</v>
      </c>
      <c r="N887" s="116">
        <v>0.1735967471</v>
      </c>
      <c r="O887" s="116">
        <v>2.7588195100000001E-2</v>
      </c>
      <c r="P887" s="116">
        <v>48</v>
      </c>
    </row>
    <row r="888" spans="1:16" x14ac:dyDescent="0.25">
      <c r="A888" s="5" t="str">
        <f t="shared" si="24"/>
        <v>Financial liabilities held for trading to total liabilities and equity201012</v>
      </c>
      <c r="B888" s="116">
        <v>201012</v>
      </c>
      <c r="C888" s="116">
        <v>43</v>
      </c>
      <c r="D888" s="116" t="s">
        <v>145</v>
      </c>
      <c r="E888" s="116">
        <v>2.5291866999999999E-3</v>
      </c>
      <c r="F888" s="116">
        <v>2.0121826700000001E-2</v>
      </c>
      <c r="G888" s="116">
        <v>5.4021382999999999E-2</v>
      </c>
      <c r="H888" s="116">
        <v>9.1273267399999997E-2</v>
      </c>
      <c r="I888" s="116">
        <v>0.1711430343</v>
      </c>
      <c r="J888" s="116">
        <v>0.1191898514</v>
      </c>
      <c r="K888" s="116">
        <v>0.35899036070000001</v>
      </c>
      <c r="L888" s="117">
        <v>4454158900000</v>
      </c>
      <c r="M888" s="117">
        <v>26025943000000</v>
      </c>
      <c r="N888" s="116">
        <v>0.1631533074</v>
      </c>
      <c r="O888" s="116">
        <v>2.6501515999999999E-2</v>
      </c>
      <c r="P888" s="116">
        <v>49</v>
      </c>
    </row>
    <row r="889" spans="1:16" x14ac:dyDescent="0.25">
      <c r="A889" s="5" t="str">
        <f t="shared" si="24"/>
        <v>Financial liabilities held for trading to total liabilities and equity201103</v>
      </c>
      <c r="B889" s="116">
        <v>201103</v>
      </c>
      <c r="C889" s="116">
        <v>43</v>
      </c>
      <c r="D889" s="116" t="s">
        <v>145</v>
      </c>
      <c r="E889" s="116">
        <v>1.8656848000000001E-3</v>
      </c>
      <c r="F889" s="116">
        <v>1.19905095E-2</v>
      </c>
      <c r="G889" s="116">
        <v>5.0081475899999998E-2</v>
      </c>
      <c r="H889" s="116">
        <v>8.2590186400000001E-2</v>
      </c>
      <c r="I889" s="116">
        <v>0.15907586430000001</v>
      </c>
      <c r="J889" s="116">
        <v>0.1002597828</v>
      </c>
      <c r="K889" s="116">
        <v>0.34091922629999999</v>
      </c>
      <c r="L889" s="117">
        <v>4075259900000</v>
      </c>
      <c r="M889" s="117">
        <v>25618342000000</v>
      </c>
      <c r="N889" s="116">
        <v>0.14644537439999999</v>
      </c>
      <c r="O889" s="116">
        <v>2.2832199899999999E-2</v>
      </c>
      <c r="P889" s="116">
        <v>49</v>
      </c>
    </row>
    <row r="890" spans="1:16" x14ac:dyDescent="0.25">
      <c r="A890" s="5" t="str">
        <f t="shared" si="24"/>
        <v>Financial liabilities held for trading to total liabilities and equity201106</v>
      </c>
      <c r="B890" s="116">
        <v>201106</v>
      </c>
      <c r="C890" s="116">
        <v>43</v>
      </c>
      <c r="D890" s="116" t="s">
        <v>145</v>
      </c>
      <c r="E890" s="116">
        <v>2.3151499000000002E-3</v>
      </c>
      <c r="F890" s="116">
        <v>1.61089822E-2</v>
      </c>
      <c r="G890" s="116">
        <v>5.4732672500000003E-2</v>
      </c>
      <c r="H890" s="116">
        <v>8.6964712299999997E-2</v>
      </c>
      <c r="I890" s="116">
        <v>0.15990794480000001</v>
      </c>
      <c r="J890" s="116">
        <v>0.10757191839999999</v>
      </c>
      <c r="K890" s="116">
        <v>0.33066010070000001</v>
      </c>
      <c r="L890" s="117">
        <v>4336983200000</v>
      </c>
      <c r="M890" s="117">
        <v>27121749000000</v>
      </c>
      <c r="N890" s="116">
        <v>0.19127144190000001</v>
      </c>
      <c r="O890" s="116">
        <v>3.0757428900000001E-2</v>
      </c>
      <c r="P890" s="116">
        <v>54</v>
      </c>
    </row>
    <row r="891" spans="1:16" x14ac:dyDescent="0.25">
      <c r="A891" s="5" t="str">
        <f t="shared" si="24"/>
        <v>Financial liabilities held for trading to total liabilities and equity201109</v>
      </c>
      <c r="B891" s="116">
        <v>201109</v>
      </c>
      <c r="C891" s="116">
        <v>43</v>
      </c>
      <c r="D891" s="116" t="s">
        <v>145</v>
      </c>
      <c r="E891" s="116">
        <v>1.8471430000000001E-3</v>
      </c>
      <c r="F891" s="116">
        <v>2.4919080499999999E-2</v>
      </c>
      <c r="G891" s="116">
        <v>7.1335952899999999E-2</v>
      </c>
      <c r="H891" s="116">
        <v>0.1112852458</v>
      </c>
      <c r="I891" s="116">
        <v>0.2014660975</v>
      </c>
      <c r="J891" s="116">
        <v>0.13421147659999999</v>
      </c>
      <c r="K891" s="116">
        <v>0.40442998000000002</v>
      </c>
      <c r="L891" s="117">
        <v>5930258800000</v>
      </c>
      <c r="M891" s="117">
        <v>29435517000000</v>
      </c>
      <c r="N891" s="116">
        <v>0.2347590279</v>
      </c>
      <c r="O891" s="116">
        <v>4.7719151100000003E-2</v>
      </c>
      <c r="P891" s="116">
        <v>55</v>
      </c>
    </row>
    <row r="892" spans="1:16" x14ac:dyDescent="0.25">
      <c r="A892" s="5" t="str">
        <f t="shared" si="24"/>
        <v>Financial liabilities held for trading to total liabilities and equity201112</v>
      </c>
      <c r="B892" s="116">
        <v>201112</v>
      </c>
      <c r="C892" s="116">
        <v>43</v>
      </c>
      <c r="D892" s="116" t="s">
        <v>145</v>
      </c>
      <c r="E892" s="116">
        <v>3.9460958000000004E-3</v>
      </c>
      <c r="F892" s="116">
        <v>2.6487896300000001E-2</v>
      </c>
      <c r="G892" s="116">
        <v>8.4945440600000005E-2</v>
      </c>
      <c r="H892" s="116">
        <v>0.1166622011</v>
      </c>
      <c r="I892" s="116">
        <v>0.215805472</v>
      </c>
      <c r="J892" s="116">
        <v>0.1547484009</v>
      </c>
      <c r="K892" s="116">
        <v>0.39368654720000001</v>
      </c>
      <c r="L892" s="117">
        <v>6187547900000</v>
      </c>
      <c r="M892" s="117">
        <v>28671877000000</v>
      </c>
      <c r="N892" s="116">
        <v>0.23792419479999999</v>
      </c>
      <c r="O892" s="116">
        <v>5.3345279699999998E-2</v>
      </c>
      <c r="P892" s="116">
        <v>54</v>
      </c>
    </row>
    <row r="893" spans="1:16" x14ac:dyDescent="0.25">
      <c r="A893" s="5" t="str">
        <f t="shared" si="24"/>
        <v>Financial liabilities held for trading to total liabilities and equity201203</v>
      </c>
      <c r="B893" s="116">
        <v>201203</v>
      </c>
      <c r="C893" s="116">
        <v>43</v>
      </c>
      <c r="D893" s="116" t="s">
        <v>145</v>
      </c>
      <c r="E893" s="116">
        <v>2.5838926000000002E-3</v>
      </c>
      <c r="F893" s="116">
        <v>1.8121048000000001E-2</v>
      </c>
      <c r="G893" s="116">
        <v>7.8625168400000001E-2</v>
      </c>
      <c r="H893" s="116">
        <v>0.1088163781</v>
      </c>
      <c r="I893" s="116">
        <v>0.20461396430000001</v>
      </c>
      <c r="J893" s="116">
        <v>0.1248885183</v>
      </c>
      <c r="K893" s="116">
        <v>0.38376123600000001</v>
      </c>
      <c r="L893" s="117">
        <v>5788903100000</v>
      </c>
      <c r="M893" s="117">
        <v>28291828000000</v>
      </c>
      <c r="N893" s="116">
        <v>0.23742104</v>
      </c>
      <c r="O893" s="116">
        <v>4.98056729E-2</v>
      </c>
      <c r="P893" s="116">
        <v>55</v>
      </c>
    </row>
    <row r="894" spans="1:16" x14ac:dyDescent="0.25">
      <c r="A894" s="5" t="str">
        <f t="shared" si="24"/>
        <v>Financial liabilities held for trading to total liabilities and equity201206</v>
      </c>
      <c r="B894" s="116">
        <v>201206</v>
      </c>
      <c r="C894" s="116">
        <v>43</v>
      </c>
      <c r="D894" s="116" t="s">
        <v>145</v>
      </c>
      <c r="E894" s="116">
        <v>1.4891494000000001E-3</v>
      </c>
      <c r="F894" s="116">
        <v>2.3877391000000001E-2</v>
      </c>
      <c r="G894" s="116">
        <v>8.2608437800000004E-2</v>
      </c>
      <c r="H894" s="116">
        <v>0.11427348480000001</v>
      </c>
      <c r="I894" s="116">
        <v>0.21645211349999999</v>
      </c>
      <c r="J894" s="116">
        <v>0.12662651589999999</v>
      </c>
      <c r="K894" s="116">
        <v>0.3869664686</v>
      </c>
      <c r="L894" s="117">
        <v>6298274800000</v>
      </c>
      <c r="M894" s="117">
        <v>29097775000000</v>
      </c>
      <c r="N894" s="116">
        <v>0.25110048350000003</v>
      </c>
      <c r="O894" s="116">
        <v>5.1355417299999997E-2</v>
      </c>
      <c r="P894" s="116">
        <v>55</v>
      </c>
    </row>
    <row r="895" spans="1:16" x14ac:dyDescent="0.25">
      <c r="A895" s="5" t="str">
        <f t="shared" si="24"/>
        <v>Financial liabilities held for trading to total liabilities and equity201209</v>
      </c>
      <c r="B895" s="116">
        <v>201209</v>
      </c>
      <c r="C895" s="116">
        <v>43</v>
      </c>
      <c r="D895" s="116" t="s">
        <v>145</v>
      </c>
      <c r="E895" s="116">
        <v>1.3184885E-3</v>
      </c>
      <c r="F895" s="116">
        <v>2.4260382600000002E-2</v>
      </c>
      <c r="G895" s="116">
        <v>8.42273994E-2</v>
      </c>
      <c r="H895" s="116">
        <v>0.11379009499999999</v>
      </c>
      <c r="I895" s="116">
        <v>0.2157362864</v>
      </c>
      <c r="J895" s="116">
        <v>0.13325504190000001</v>
      </c>
      <c r="K895" s="116">
        <v>0.38086296479999998</v>
      </c>
      <c r="L895" s="117">
        <v>6322865000000</v>
      </c>
      <c r="M895" s="117">
        <v>29308306000000</v>
      </c>
      <c r="N895" s="116">
        <v>0.25906588270000003</v>
      </c>
      <c r="O895" s="116">
        <v>5.0680840200000001E-2</v>
      </c>
      <c r="P895" s="116">
        <v>55</v>
      </c>
    </row>
    <row r="896" spans="1:16" x14ac:dyDescent="0.25">
      <c r="A896" s="5" t="str">
        <f t="shared" si="24"/>
        <v>Financial liabilities held for trading to total liabilities and equity201212</v>
      </c>
      <c r="B896" s="116">
        <v>201212</v>
      </c>
      <c r="C896" s="116">
        <v>43</v>
      </c>
      <c r="D896" s="116" t="s">
        <v>145</v>
      </c>
      <c r="E896" s="116">
        <v>1.3398306E-3</v>
      </c>
      <c r="F896" s="116">
        <v>2.3232553199999999E-2</v>
      </c>
      <c r="G896" s="116">
        <v>8.6926640799999996E-2</v>
      </c>
      <c r="H896" s="116">
        <v>0.10865864140000001</v>
      </c>
      <c r="I896" s="116">
        <v>0.2062968879</v>
      </c>
      <c r="J896" s="116">
        <v>0.124173426</v>
      </c>
      <c r="K896" s="116">
        <v>0.3465205965</v>
      </c>
      <c r="L896" s="117">
        <v>5777745300000</v>
      </c>
      <c r="M896" s="117">
        <v>28006943000000</v>
      </c>
      <c r="N896" s="116">
        <v>0.24051752230000001</v>
      </c>
      <c r="O896" s="116">
        <v>5.0010259199999997E-2</v>
      </c>
      <c r="P896" s="116">
        <v>55</v>
      </c>
    </row>
    <row r="897" spans="1:16" x14ac:dyDescent="0.25">
      <c r="A897" s="5" t="str">
        <f t="shared" si="24"/>
        <v>Financial liabilities held for trading to total liabilities and equity201303</v>
      </c>
      <c r="B897" s="116">
        <v>201303</v>
      </c>
      <c r="C897" s="116">
        <v>43</v>
      </c>
      <c r="D897" s="116" t="s">
        <v>145</v>
      </c>
      <c r="E897" s="116">
        <v>2.5165052000000001E-3</v>
      </c>
      <c r="F897" s="116">
        <v>2.4416764000000001E-2</v>
      </c>
      <c r="G897" s="116">
        <v>8.1698938700000001E-2</v>
      </c>
      <c r="H897" s="116">
        <v>0.1078130375</v>
      </c>
      <c r="I897" s="116">
        <v>0.20116403820000001</v>
      </c>
      <c r="J897" s="116">
        <v>0.1187768984</v>
      </c>
      <c r="K897" s="116">
        <v>0.35354273479999998</v>
      </c>
      <c r="L897" s="117">
        <v>5650199900000</v>
      </c>
      <c r="M897" s="117">
        <v>28087525000000</v>
      </c>
      <c r="N897" s="116">
        <v>0.24523053819999999</v>
      </c>
      <c r="O897" s="116">
        <v>4.9924521999999999E-2</v>
      </c>
      <c r="P897" s="116">
        <v>54</v>
      </c>
    </row>
    <row r="898" spans="1:16" x14ac:dyDescent="0.25">
      <c r="A898" s="5" t="str">
        <f t="shared" ref="A898:A961" si="25">CONCATENATE(D898,B898)</f>
        <v>Financial liabilities held for trading to total liabilities and equity201306</v>
      </c>
      <c r="B898" s="116">
        <v>201306</v>
      </c>
      <c r="C898" s="116">
        <v>43</v>
      </c>
      <c r="D898" s="116" t="s">
        <v>145</v>
      </c>
      <c r="E898" s="116">
        <v>1.9633402000000001E-3</v>
      </c>
      <c r="F898" s="116">
        <v>2.5068333299999999E-2</v>
      </c>
      <c r="G898" s="116">
        <v>7.5734234299999995E-2</v>
      </c>
      <c r="H898" s="116">
        <v>0.1011684135</v>
      </c>
      <c r="I898" s="116">
        <v>0.18902335370000001</v>
      </c>
      <c r="J898" s="116">
        <v>0.1109052406</v>
      </c>
      <c r="K898" s="116">
        <v>0.34624466570000001</v>
      </c>
      <c r="L898" s="117">
        <v>5104980100000</v>
      </c>
      <c r="M898" s="117">
        <v>27007140000000</v>
      </c>
      <c r="N898" s="116">
        <v>0.2363341729</v>
      </c>
      <c r="O898" s="116">
        <v>4.0936477300000003E-2</v>
      </c>
      <c r="P898" s="116">
        <v>54</v>
      </c>
    </row>
    <row r="899" spans="1:16" x14ac:dyDescent="0.25">
      <c r="A899" s="5" t="str">
        <f t="shared" si="25"/>
        <v>Financial liabilities held for trading to total liabilities and equity201309</v>
      </c>
      <c r="B899" s="116">
        <v>201309</v>
      </c>
      <c r="C899" s="116">
        <v>43</v>
      </c>
      <c r="D899" s="116" t="s">
        <v>145</v>
      </c>
      <c r="E899" s="116">
        <v>2.2236855000000002E-3</v>
      </c>
      <c r="F899" s="116">
        <v>2.34195393E-2</v>
      </c>
      <c r="G899" s="116">
        <v>7.1693756100000006E-2</v>
      </c>
      <c r="H899" s="116">
        <v>9.8430404700000002E-2</v>
      </c>
      <c r="I899" s="116">
        <v>0.18249361980000001</v>
      </c>
      <c r="J899" s="116">
        <v>0.13571380829999999</v>
      </c>
      <c r="K899" s="116">
        <v>0.34379999550000001</v>
      </c>
      <c r="L899" s="117">
        <v>4829253100000</v>
      </c>
      <c r="M899" s="117">
        <v>26462586000000</v>
      </c>
      <c r="N899" s="116">
        <v>0.2278019983</v>
      </c>
      <c r="O899" s="116">
        <v>3.84088005E-2</v>
      </c>
      <c r="P899" s="116">
        <v>54</v>
      </c>
    </row>
    <row r="900" spans="1:16" x14ac:dyDescent="0.25">
      <c r="A900" s="5" t="str">
        <f t="shared" si="25"/>
        <v>Financial liabilities held for trading to total liabilities and equity201312</v>
      </c>
      <c r="B900" s="116">
        <v>201312</v>
      </c>
      <c r="C900" s="116">
        <v>43</v>
      </c>
      <c r="D900" s="116" t="s">
        <v>145</v>
      </c>
      <c r="E900" s="116">
        <v>1.0477811000000001E-3</v>
      </c>
      <c r="F900" s="116">
        <v>2.21154647E-2</v>
      </c>
      <c r="G900" s="116">
        <v>6.3713292300000002E-2</v>
      </c>
      <c r="H900" s="116">
        <v>9.1363725899999998E-2</v>
      </c>
      <c r="I900" s="116">
        <v>0.1635503006</v>
      </c>
      <c r="J900" s="116">
        <v>0.1272594722</v>
      </c>
      <c r="K900" s="116">
        <v>0.33463591990000002</v>
      </c>
      <c r="L900" s="117">
        <v>4125595800000</v>
      </c>
      <c r="M900" s="117">
        <v>25225241000000</v>
      </c>
      <c r="N900" s="116">
        <v>0.18032980430000001</v>
      </c>
      <c r="O900" s="116">
        <v>3.69034024E-2</v>
      </c>
      <c r="P900" s="116">
        <v>54</v>
      </c>
    </row>
    <row r="901" spans="1:16" x14ac:dyDescent="0.25">
      <c r="A901" s="5" t="str">
        <f t="shared" si="25"/>
        <v>Financial liabilities held for trading to total liabilities and equity201403</v>
      </c>
      <c r="B901" s="116">
        <v>201403</v>
      </c>
      <c r="C901" s="116">
        <v>43</v>
      </c>
      <c r="D901" s="116" t="s">
        <v>145</v>
      </c>
      <c r="E901" s="116">
        <v>8.0931329999999998E-4</v>
      </c>
      <c r="F901" s="116">
        <v>2.0253421899999999E-2</v>
      </c>
      <c r="G901" s="116">
        <v>6.20291236E-2</v>
      </c>
      <c r="H901" s="116">
        <v>9.0275546700000001E-2</v>
      </c>
      <c r="I901" s="116">
        <v>0.16573504459999999</v>
      </c>
      <c r="J901" s="116">
        <v>9.7586541499999999E-2</v>
      </c>
      <c r="K901" s="116">
        <v>0.32208303910000002</v>
      </c>
      <c r="L901" s="117">
        <v>4268777600000</v>
      </c>
      <c r="M901" s="117">
        <v>25756638000000</v>
      </c>
      <c r="N901" s="116">
        <v>0.18490350680000001</v>
      </c>
      <c r="O901" s="116">
        <v>3.5811448000000003E-2</v>
      </c>
      <c r="P901" s="116">
        <v>54</v>
      </c>
    </row>
    <row r="902" spans="1:16" x14ac:dyDescent="0.25">
      <c r="A902" s="5" t="str">
        <f t="shared" si="25"/>
        <v>Financial liabilities held for trading to total liabilities and equity201406</v>
      </c>
      <c r="B902" s="116">
        <v>201406</v>
      </c>
      <c r="C902" s="116">
        <v>43</v>
      </c>
      <c r="D902" s="116" t="s">
        <v>145</v>
      </c>
      <c r="E902" s="116">
        <v>7.3066060000000004E-4</v>
      </c>
      <c r="F902" s="116">
        <v>2.1284655999999999E-2</v>
      </c>
      <c r="G902" s="116">
        <v>6.1686870800000002E-2</v>
      </c>
      <c r="H902" s="116">
        <v>9.1024777200000004E-2</v>
      </c>
      <c r="I902" s="116">
        <v>0.1649943478</v>
      </c>
      <c r="J902" s="116">
        <v>0.1090791057</v>
      </c>
      <c r="K902" s="116">
        <v>0.3145835917</v>
      </c>
      <c r="L902" s="117">
        <v>4273438800000</v>
      </c>
      <c r="M902" s="117">
        <v>25900516000000</v>
      </c>
      <c r="N902" s="116">
        <v>0.17286859809999999</v>
      </c>
      <c r="O902" s="116">
        <v>3.86806279E-2</v>
      </c>
      <c r="P902" s="116">
        <v>54</v>
      </c>
    </row>
    <row r="903" spans="1:16" x14ac:dyDescent="0.25">
      <c r="A903" s="5" t="str">
        <f t="shared" si="25"/>
        <v>Financial liabilities held for trading to total liabilities and equity201409</v>
      </c>
      <c r="B903" s="116">
        <v>201409</v>
      </c>
      <c r="C903" s="116">
        <v>43</v>
      </c>
      <c r="D903" s="116" t="s">
        <v>145</v>
      </c>
      <c r="E903" s="116">
        <v>3.7210933000000001E-3</v>
      </c>
      <c r="F903" s="116">
        <v>2.3577541800000001E-2</v>
      </c>
      <c r="G903" s="116">
        <v>6.7069128300000003E-2</v>
      </c>
      <c r="H903" s="116">
        <v>9.8056777499999997E-2</v>
      </c>
      <c r="I903" s="116">
        <v>0.18372850199999999</v>
      </c>
      <c r="J903" s="116">
        <v>0.1429953236</v>
      </c>
      <c r="K903" s="116">
        <v>0.35074127669999999</v>
      </c>
      <c r="L903" s="117">
        <v>4927809900000</v>
      </c>
      <c r="M903" s="117">
        <v>26821151000000</v>
      </c>
      <c r="N903" s="116">
        <v>0.18115152170000001</v>
      </c>
      <c r="O903" s="116">
        <v>4.03347254E-2</v>
      </c>
      <c r="P903" s="116">
        <v>55</v>
      </c>
    </row>
    <row r="904" spans="1:16" x14ac:dyDescent="0.25">
      <c r="A904" s="5" t="str">
        <f t="shared" si="25"/>
        <v>Financial liabilities held for trading to total liabilities and equity201412</v>
      </c>
      <c r="B904" s="116">
        <v>201412</v>
      </c>
      <c r="C904" s="116">
        <v>43</v>
      </c>
      <c r="D904" s="116" t="s">
        <v>145</v>
      </c>
      <c r="E904" s="116">
        <v>3.6881492E-3</v>
      </c>
      <c r="F904" s="116">
        <v>2.5558069199999998E-2</v>
      </c>
      <c r="G904" s="116">
        <v>7.2485774700000005E-2</v>
      </c>
      <c r="H904" s="116">
        <v>0.1060490524</v>
      </c>
      <c r="I904" s="116">
        <v>0.1943470081</v>
      </c>
      <c r="J904" s="116">
        <v>0.15840206700000001</v>
      </c>
      <c r="K904" s="116">
        <v>0.36238647210000002</v>
      </c>
      <c r="L904" s="117">
        <v>5193217100000</v>
      </c>
      <c r="M904" s="117">
        <v>26721364000000</v>
      </c>
      <c r="N904" s="116">
        <v>0.19317561150000001</v>
      </c>
      <c r="O904" s="116">
        <v>4.5556197100000001E-2</v>
      </c>
      <c r="P904" s="116">
        <v>54</v>
      </c>
    </row>
    <row r="905" spans="1:16" x14ac:dyDescent="0.25">
      <c r="A905" s="5" t="str">
        <f t="shared" si="25"/>
        <v>Loans and advances  (excl. Trading book) to total assets200912</v>
      </c>
      <c r="B905" s="116">
        <v>200912</v>
      </c>
      <c r="C905" s="116">
        <v>44</v>
      </c>
      <c r="D905" s="116" t="s">
        <v>147</v>
      </c>
      <c r="E905" s="116">
        <v>0.42914433790000001</v>
      </c>
      <c r="F905" s="116">
        <v>0.59432133880000004</v>
      </c>
      <c r="G905" s="116">
        <v>0.65885863479999995</v>
      </c>
      <c r="H905" s="116">
        <v>0.63809917319999998</v>
      </c>
      <c r="I905" s="116">
        <v>0.54559755190000003</v>
      </c>
      <c r="J905" s="116">
        <v>0.70705299079999995</v>
      </c>
      <c r="K905" s="116">
        <v>0.77116107079999996</v>
      </c>
      <c r="L905" s="117">
        <v>13612489000000</v>
      </c>
      <c r="M905" s="117">
        <v>24949689000000</v>
      </c>
      <c r="N905" s="116">
        <v>0.53511484970000001</v>
      </c>
      <c r="O905" s="116">
        <v>0.68625532109999998</v>
      </c>
      <c r="P905" s="116">
        <v>49</v>
      </c>
    </row>
    <row r="906" spans="1:16" x14ac:dyDescent="0.25">
      <c r="A906" s="5" t="str">
        <f t="shared" si="25"/>
        <v>Loans and advances  (excl. Trading book) to total assets201003</v>
      </c>
      <c r="B906" s="116">
        <v>201003</v>
      </c>
      <c r="C906" s="116">
        <v>44</v>
      </c>
      <c r="D906" s="116" t="s">
        <v>147</v>
      </c>
      <c r="E906" s="116">
        <v>0.39590892820000001</v>
      </c>
      <c r="F906" s="116">
        <v>0.57531623249999997</v>
      </c>
      <c r="G906" s="116">
        <v>0.65548285439999998</v>
      </c>
      <c r="H906" s="116">
        <v>0.63379073850000001</v>
      </c>
      <c r="I906" s="116">
        <v>0.53201669949999997</v>
      </c>
      <c r="J906" s="116">
        <v>0.7064671213</v>
      </c>
      <c r="K906" s="116">
        <v>0.77488595900000001</v>
      </c>
      <c r="L906" s="117">
        <v>13792101000000</v>
      </c>
      <c r="M906" s="117">
        <v>25924189000000</v>
      </c>
      <c r="N906" s="116">
        <v>0.52671466300000003</v>
      </c>
      <c r="O906" s="116">
        <v>0.68147383569999997</v>
      </c>
      <c r="P906" s="116">
        <v>49</v>
      </c>
    </row>
    <row r="907" spans="1:16" x14ac:dyDescent="0.25">
      <c r="A907" s="5" t="str">
        <f t="shared" si="25"/>
        <v>Loans and advances  (excl. Trading book) to total assets201006</v>
      </c>
      <c r="B907" s="116">
        <v>201006</v>
      </c>
      <c r="C907" s="116">
        <v>44</v>
      </c>
      <c r="D907" s="116" t="s">
        <v>147</v>
      </c>
      <c r="E907" s="116">
        <v>0.40793230180000001</v>
      </c>
      <c r="F907" s="116">
        <v>0.55496888899999997</v>
      </c>
      <c r="G907" s="116">
        <v>0.64930670580000005</v>
      </c>
      <c r="H907" s="116">
        <v>0.6267384305</v>
      </c>
      <c r="I907" s="116">
        <v>0.52657473089999995</v>
      </c>
      <c r="J907" s="116">
        <v>0.69404715989999999</v>
      </c>
      <c r="K907" s="116">
        <v>0.76786330820000004</v>
      </c>
      <c r="L907" s="117">
        <v>14198285000000</v>
      </c>
      <c r="M907" s="117">
        <v>26963475000000</v>
      </c>
      <c r="N907" s="116">
        <v>0.51996478840000004</v>
      </c>
      <c r="O907" s="116">
        <v>0.67092294630000004</v>
      </c>
      <c r="P907" s="116">
        <v>49</v>
      </c>
    </row>
    <row r="908" spans="1:16" x14ac:dyDescent="0.25">
      <c r="A908" s="5" t="str">
        <f t="shared" si="25"/>
        <v>Loans and advances  (excl. Trading book) to total assets201009</v>
      </c>
      <c r="B908" s="116">
        <v>201009</v>
      </c>
      <c r="C908" s="116">
        <v>44</v>
      </c>
      <c r="D908" s="116" t="s">
        <v>147</v>
      </c>
      <c r="E908" s="116">
        <v>0.4186064491</v>
      </c>
      <c r="F908" s="116">
        <v>0.57748563900000005</v>
      </c>
      <c r="G908" s="116">
        <v>0.6566570961</v>
      </c>
      <c r="H908" s="116">
        <v>0.63480520669999996</v>
      </c>
      <c r="I908" s="116">
        <v>0.53372255140000002</v>
      </c>
      <c r="J908" s="116">
        <v>0.70882975069999998</v>
      </c>
      <c r="K908" s="116">
        <v>0.8070977734</v>
      </c>
      <c r="L908" s="117">
        <v>14405298000000</v>
      </c>
      <c r="M908" s="117">
        <v>26990236000000</v>
      </c>
      <c r="N908" s="116">
        <v>0.5386149026</v>
      </c>
      <c r="O908" s="116">
        <v>0.68638269730000001</v>
      </c>
      <c r="P908" s="116">
        <v>50</v>
      </c>
    </row>
    <row r="909" spans="1:16" x14ac:dyDescent="0.25">
      <c r="A909" s="5" t="str">
        <f t="shared" si="25"/>
        <v>Loans and advances  (excl. Trading book) to total assets201012</v>
      </c>
      <c r="B909" s="116">
        <v>201012</v>
      </c>
      <c r="C909" s="116">
        <v>44</v>
      </c>
      <c r="D909" s="116" t="s">
        <v>147</v>
      </c>
      <c r="E909" s="116">
        <v>0.42814641349999999</v>
      </c>
      <c r="F909" s="116">
        <v>0.60173097620000005</v>
      </c>
      <c r="G909" s="116">
        <v>0.66759504209999998</v>
      </c>
      <c r="H909" s="116">
        <v>0.64519433820000005</v>
      </c>
      <c r="I909" s="116">
        <v>0.55157278509999996</v>
      </c>
      <c r="J909" s="116">
        <v>0.7143366136</v>
      </c>
      <c r="K909" s="116">
        <v>0.78109678299999996</v>
      </c>
      <c r="L909" s="117">
        <v>14355202000000</v>
      </c>
      <c r="M909" s="117">
        <v>26025943000000</v>
      </c>
      <c r="N909" s="116">
        <v>0.55908204520000004</v>
      </c>
      <c r="O909" s="116">
        <v>0.67800885970000002</v>
      </c>
      <c r="P909" s="116">
        <v>50</v>
      </c>
    </row>
    <row r="910" spans="1:16" x14ac:dyDescent="0.25">
      <c r="A910" s="5" t="str">
        <f t="shared" si="25"/>
        <v>Loans and advances  (excl. Trading book) to total assets201103</v>
      </c>
      <c r="B910" s="116">
        <v>201103</v>
      </c>
      <c r="C910" s="116">
        <v>44</v>
      </c>
      <c r="D910" s="116" t="s">
        <v>147</v>
      </c>
      <c r="E910" s="116">
        <v>0.385632527</v>
      </c>
      <c r="F910" s="116">
        <v>0.58608061820000001</v>
      </c>
      <c r="G910" s="116">
        <v>0.66715105480000003</v>
      </c>
      <c r="H910" s="116">
        <v>0.63258786680000001</v>
      </c>
      <c r="I910" s="116">
        <v>0.54946336090000003</v>
      </c>
      <c r="J910" s="116">
        <v>0.69654056480000004</v>
      </c>
      <c r="K910" s="116">
        <v>0.78722003350000003</v>
      </c>
      <c r="L910" s="117">
        <v>14076340000000</v>
      </c>
      <c r="M910" s="117">
        <v>25618342000000</v>
      </c>
      <c r="N910" s="116">
        <v>0.57735949379999996</v>
      </c>
      <c r="O910" s="116">
        <v>0.68561830550000002</v>
      </c>
      <c r="P910" s="116">
        <v>50</v>
      </c>
    </row>
    <row r="911" spans="1:16" x14ac:dyDescent="0.25">
      <c r="A911" s="5" t="str">
        <f t="shared" si="25"/>
        <v>Loans and advances  (excl. Trading book) to total assets201106</v>
      </c>
      <c r="B911" s="116">
        <v>201106</v>
      </c>
      <c r="C911" s="116">
        <v>44</v>
      </c>
      <c r="D911" s="116" t="s">
        <v>147</v>
      </c>
      <c r="E911" s="116">
        <v>0.45609091559999998</v>
      </c>
      <c r="F911" s="116">
        <v>0.60929944260000002</v>
      </c>
      <c r="G911" s="116">
        <v>0.66352422239999997</v>
      </c>
      <c r="H911" s="116">
        <v>0.64934084309999995</v>
      </c>
      <c r="I911" s="116">
        <v>0.56210981999999998</v>
      </c>
      <c r="J911" s="116">
        <v>0.71442301460000002</v>
      </c>
      <c r="K911" s="116">
        <v>0.78749964539999995</v>
      </c>
      <c r="L911" s="117">
        <v>15245402000000</v>
      </c>
      <c r="M911" s="117">
        <v>27121749000000</v>
      </c>
      <c r="N911" s="116">
        <v>0.58476626649999996</v>
      </c>
      <c r="O911" s="116">
        <v>0.68772310989999996</v>
      </c>
      <c r="P911" s="116">
        <v>55</v>
      </c>
    </row>
    <row r="912" spans="1:16" x14ac:dyDescent="0.25">
      <c r="A912" s="5" t="str">
        <f t="shared" si="25"/>
        <v>Loans and advances  (excl. Trading book) to total assets201109</v>
      </c>
      <c r="B912" s="116">
        <v>201109</v>
      </c>
      <c r="C912" s="116">
        <v>44</v>
      </c>
      <c r="D912" s="116" t="s">
        <v>147</v>
      </c>
      <c r="E912" s="116">
        <v>0.35606806019999998</v>
      </c>
      <c r="F912" s="116">
        <v>0.57438138579999998</v>
      </c>
      <c r="G912" s="116">
        <v>0.64661948830000004</v>
      </c>
      <c r="H912" s="116">
        <v>0.62323863700000004</v>
      </c>
      <c r="I912" s="116">
        <v>0.52558294439999997</v>
      </c>
      <c r="J912" s="116">
        <v>0.71210385050000002</v>
      </c>
      <c r="K912" s="116">
        <v>0.78738026309999998</v>
      </c>
      <c r="L912" s="117">
        <v>15470801000000</v>
      </c>
      <c r="M912" s="117">
        <v>29435508000000</v>
      </c>
      <c r="N912" s="116">
        <v>0.54857916200000001</v>
      </c>
      <c r="O912" s="116">
        <v>0.67015761360000003</v>
      </c>
      <c r="P912" s="116">
        <v>55</v>
      </c>
    </row>
    <row r="913" spans="1:16" x14ac:dyDescent="0.25">
      <c r="A913" s="5" t="str">
        <f t="shared" si="25"/>
        <v>Loans and advances  (excl. Trading book) to total assets201112</v>
      </c>
      <c r="B913" s="116">
        <v>201112</v>
      </c>
      <c r="C913" s="116">
        <v>44</v>
      </c>
      <c r="D913" s="116" t="s">
        <v>147</v>
      </c>
      <c r="E913" s="116">
        <v>0.41892794649999998</v>
      </c>
      <c r="F913" s="116">
        <v>0.5655759642</v>
      </c>
      <c r="G913" s="116">
        <v>0.65373237829999997</v>
      </c>
      <c r="H913" s="116">
        <v>0.63467492739999998</v>
      </c>
      <c r="I913" s="116">
        <v>0.539319349</v>
      </c>
      <c r="J913" s="116">
        <v>0.7164638887</v>
      </c>
      <c r="K913" s="116">
        <v>0.78322310740000001</v>
      </c>
      <c r="L913" s="117">
        <v>15457192000000</v>
      </c>
      <c r="M913" s="117">
        <v>28660555000000</v>
      </c>
      <c r="N913" s="116">
        <v>0.56475513690000001</v>
      </c>
      <c r="O913" s="116">
        <v>0.67094856960000004</v>
      </c>
      <c r="P913" s="116">
        <v>55</v>
      </c>
    </row>
    <row r="914" spans="1:16" x14ac:dyDescent="0.25">
      <c r="A914" s="5" t="str">
        <f t="shared" si="25"/>
        <v>Loans and advances  (excl. Trading book) to total assets201203</v>
      </c>
      <c r="B914" s="116">
        <v>201203</v>
      </c>
      <c r="C914" s="116">
        <v>44</v>
      </c>
      <c r="D914" s="116" t="s">
        <v>147</v>
      </c>
      <c r="E914" s="116">
        <v>0.37416805520000002</v>
      </c>
      <c r="F914" s="116">
        <v>0.58794966910000002</v>
      </c>
      <c r="G914" s="116">
        <v>0.64822102380000002</v>
      </c>
      <c r="H914" s="116">
        <v>0.62583041439999998</v>
      </c>
      <c r="I914" s="116">
        <v>0.53692335069999997</v>
      </c>
      <c r="J914" s="116">
        <v>0.7169922447</v>
      </c>
      <c r="K914" s="116">
        <v>0.79317051120000004</v>
      </c>
      <c r="L914" s="117">
        <v>15190543000000</v>
      </c>
      <c r="M914" s="117">
        <v>28291828000000</v>
      </c>
      <c r="N914" s="116">
        <v>0.56525007500000002</v>
      </c>
      <c r="O914" s="116">
        <v>0.67475133109999996</v>
      </c>
      <c r="P914" s="116">
        <v>55</v>
      </c>
    </row>
    <row r="915" spans="1:16" x14ac:dyDescent="0.25">
      <c r="A915" s="5" t="str">
        <f t="shared" si="25"/>
        <v>Loans and advances  (excl. Trading book) to total assets201206</v>
      </c>
      <c r="B915" s="116">
        <v>201206</v>
      </c>
      <c r="C915" s="116">
        <v>44</v>
      </c>
      <c r="D915" s="116" t="s">
        <v>147</v>
      </c>
      <c r="E915" s="116">
        <v>0.41804482050000003</v>
      </c>
      <c r="F915" s="116">
        <v>0.59229531130000002</v>
      </c>
      <c r="G915" s="116">
        <v>0.65185088420000004</v>
      </c>
      <c r="H915" s="116">
        <v>0.63024899950000002</v>
      </c>
      <c r="I915" s="116">
        <v>0.53688038989999998</v>
      </c>
      <c r="J915" s="116">
        <v>0.69492203750000003</v>
      </c>
      <c r="K915" s="116">
        <v>0.78330123510000005</v>
      </c>
      <c r="L915" s="117">
        <v>15622024000000</v>
      </c>
      <c r="M915" s="117">
        <v>29097773000000</v>
      </c>
      <c r="N915" s="116">
        <v>0.55922419270000001</v>
      </c>
      <c r="O915" s="116">
        <v>0.66805448830000003</v>
      </c>
      <c r="P915" s="116">
        <v>55</v>
      </c>
    </row>
    <row r="916" spans="1:16" x14ac:dyDescent="0.25">
      <c r="A916" s="5" t="str">
        <f t="shared" si="25"/>
        <v>Loans and advances  (excl. Trading book) to total assets201209</v>
      </c>
      <c r="B916" s="116">
        <v>201209</v>
      </c>
      <c r="C916" s="116">
        <v>44</v>
      </c>
      <c r="D916" s="116" t="s">
        <v>147</v>
      </c>
      <c r="E916" s="116">
        <v>0.35365024620000002</v>
      </c>
      <c r="F916" s="116">
        <v>0.56611001559999996</v>
      </c>
      <c r="G916" s="116">
        <v>0.62652548230000005</v>
      </c>
      <c r="H916" s="116">
        <v>0.61356304370000003</v>
      </c>
      <c r="I916" s="116">
        <v>0.52282571259999999</v>
      </c>
      <c r="J916" s="116">
        <v>0.69193316270000005</v>
      </c>
      <c r="K916" s="116">
        <v>0.77671182169999997</v>
      </c>
      <c r="L916" s="117">
        <v>15323136000000</v>
      </c>
      <c r="M916" s="117">
        <v>29308306000000</v>
      </c>
      <c r="N916" s="116">
        <v>0.54262657219999999</v>
      </c>
      <c r="O916" s="116">
        <v>0.66962342360000005</v>
      </c>
      <c r="P916" s="116">
        <v>55</v>
      </c>
    </row>
    <row r="917" spans="1:16" x14ac:dyDescent="0.25">
      <c r="A917" s="5" t="str">
        <f t="shared" si="25"/>
        <v>Loans and advances  (excl. Trading book) to total assets201212</v>
      </c>
      <c r="B917" s="116">
        <v>201212</v>
      </c>
      <c r="C917" s="116">
        <v>44</v>
      </c>
      <c r="D917" s="116" t="s">
        <v>147</v>
      </c>
      <c r="E917" s="116">
        <v>0.4032027406</v>
      </c>
      <c r="F917" s="116">
        <v>0.55645526430000003</v>
      </c>
      <c r="G917" s="116">
        <v>0.65311870419999996</v>
      </c>
      <c r="H917" s="116">
        <v>0.62363578019999999</v>
      </c>
      <c r="I917" s="116">
        <v>0.53175938349999996</v>
      </c>
      <c r="J917" s="116">
        <v>0.69188470560000004</v>
      </c>
      <c r="K917" s="116">
        <v>0.78133399839999995</v>
      </c>
      <c r="L917" s="117">
        <v>14896748000000</v>
      </c>
      <c r="M917" s="117">
        <v>28014077000000</v>
      </c>
      <c r="N917" s="116">
        <v>0.5527512671</v>
      </c>
      <c r="O917" s="116">
        <v>0.66772348020000005</v>
      </c>
      <c r="P917" s="116">
        <v>55</v>
      </c>
    </row>
    <row r="918" spans="1:16" x14ac:dyDescent="0.25">
      <c r="A918" s="5" t="str">
        <f t="shared" si="25"/>
        <v>Loans and advances  (excl. Trading book) to total assets201303</v>
      </c>
      <c r="B918" s="116">
        <v>201303</v>
      </c>
      <c r="C918" s="116">
        <v>44</v>
      </c>
      <c r="D918" s="116" t="s">
        <v>147</v>
      </c>
      <c r="E918" s="116">
        <v>0.36750401389999998</v>
      </c>
      <c r="F918" s="116">
        <v>0.57201013580000004</v>
      </c>
      <c r="G918" s="116">
        <v>0.6490194668</v>
      </c>
      <c r="H918" s="116">
        <v>0.61405880479999997</v>
      </c>
      <c r="I918" s="116">
        <v>0.5340005941</v>
      </c>
      <c r="J918" s="116">
        <v>0.68939741860000003</v>
      </c>
      <c r="K918" s="116">
        <v>0.77656978180000003</v>
      </c>
      <c r="L918" s="117">
        <v>14998733000000</v>
      </c>
      <c r="M918" s="117">
        <v>28087483000000</v>
      </c>
      <c r="N918" s="116">
        <v>0.57201013580000004</v>
      </c>
      <c r="O918" s="116">
        <v>0.65422616970000003</v>
      </c>
      <c r="P918" s="116">
        <v>54</v>
      </c>
    </row>
    <row r="919" spans="1:16" x14ac:dyDescent="0.25">
      <c r="A919" s="5" t="str">
        <f t="shared" si="25"/>
        <v>Loans and advances  (excl. Trading book) to total assets201306</v>
      </c>
      <c r="B919" s="116">
        <v>201306</v>
      </c>
      <c r="C919" s="116">
        <v>44</v>
      </c>
      <c r="D919" s="116" t="s">
        <v>147</v>
      </c>
      <c r="E919" s="116">
        <v>0.4127899256</v>
      </c>
      <c r="F919" s="116">
        <v>0.57613158779999996</v>
      </c>
      <c r="G919" s="116">
        <v>0.64980640889999997</v>
      </c>
      <c r="H919" s="116">
        <v>0.63156718590000005</v>
      </c>
      <c r="I919" s="116">
        <v>0.54351378839999998</v>
      </c>
      <c r="J919" s="116">
        <v>0.70434782360000003</v>
      </c>
      <c r="K919" s="116">
        <v>0.77761290179999998</v>
      </c>
      <c r="L919" s="117">
        <v>14678753000000</v>
      </c>
      <c r="M919" s="117">
        <v>27007140000000</v>
      </c>
      <c r="N919" s="116">
        <v>0.57613158779999996</v>
      </c>
      <c r="O919" s="116">
        <v>0.66268891129999996</v>
      </c>
      <c r="P919" s="116">
        <v>53</v>
      </c>
    </row>
    <row r="920" spans="1:16" x14ac:dyDescent="0.25">
      <c r="A920" s="5" t="str">
        <f t="shared" si="25"/>
        <v>Loans and advances  (excl. Trading book) to total assets201309</v>
      </c>
      <c r="B920" s="116">
        <v>201309</v>
      </c>
      <c r="C920" s="116">
        <v>44</v>
      </c>
      <c r="D920" s="116" t="s">
        <v>147</v>
      </c>
      <c r="E920" s="116">
        <v>0.40697343720000001</v>
      </c>
      <c r="F920" s="116">
        <v>0.57168644690000003</v>
      </c>
      <c r="G920" s="116">
        <v>0.64576751889999995</v>
      </c>
      <c r="H920" s="116">
        <v>0.63107020999999996</v>
      </c>
      <c r="I920" s="116">
        <v>0.55612939709999998</v>
      </c>
      <c r="J920" s="116">
        <v>0.69124650590000003</v>
      </c>
      <c r="K920" s="116">
        <v>0.76378064180000005</v>
      </c>
      <c r="L920" s="117">
        <v>14716622000000</v>
      </c>
      <c r="M920" s="117">
        <v>26462586000000</v>
      </c>
      <c r="N920" s="116">
        <v>0.57598171239999996</v>
      </c>
      <c r="O920" s="116">
        <v>0.65949945489999995</v>
      </c>
      <c r="P920" s="116">
        <v>54</v>
      </c>
    </row>
    <row r="921" spans="1:16" x14ac:dyDescent="0.25">
      <c r="A921" s="5" t="str">
        <f t="shared" si="25"/>
        <v>Loans and advances  (excl. Trading book) to total assets201312</v>
      </c>
      <c r="B921" s="116">
        <v>201312</v>
      </c>
      <c r="C921" s="116">
        <v>44</v>
      </c>
      <c r="D921" s="116" t="s">
        <v>147</v>
      </c>
      <c r="E921" s="116">
        <v>0.39932849120000002</v>
      </c>
      <c r="F921" s="116">
        <v>0.56921937300000003</v>
      </c>
      <c r="G921" s="116">
        <v>0.64126173239999995</v>
      </c>
      <c r="H921" s="116">
        <v>0.63138815319999997</v>
      </c>
      <c r="I921" s="116">
        <v>0.56497852959999995</v>
      </c>
      <c r="J921" s="116">
        <v>0.70184607639999996</v>
      </c>
      <c r="K921" s="116">
        <v>0.76334993829999997</v>
      </c>
      <c r="L921" s="117">
        <v>14251720000000</v>
      </c>
      <c r="M921" s="117">
        <v>25225241000000</v>
      </c>
      <c r="N921" s="116">
        <v>0.56921937300000003</v>
      </c>
      <c r="O921" s="116">
        <v>0.65232020160000004</v>
      </c>
      <c r="P921" s="116">
        <v>54</v>
      </c>
    </row>
    <row r="922" spans="1:16" x14ac:dyDescent="0.25">
      <c r="A922" s="5" t="str">
        <f t="shared" si="25"/>
        <v>Loans and advances  (excl. Trading book) to total assets201403</v>
      </c>
      <c r="B922" s="116">
        <v>201403</v>
      </c>
      <c r="C922" s="116">
        <v>44</v>
      </c>
      <c r="D922" s="116" t="s">
        <v>147</v>
      </c>
      <c r="E922" s="116">
        <v>0.38583428120000002</v>
      </c>
      <c r="F922" s="116">
        <v>0.57187327580000002</v>
      </c>
      <c r="G922" s="116">
        <v>0.64048129890000005</v>
      </c>
      <c r="H922" s="116">
        <v>0.62631646549999997</v>
      </c>
      <c r="I922" s="116">
        <v>0.55263628750000005</v>
      </c>
      <c r="J922" s="116">
        <v>0.6928923682</v>
      </c>
      <c r="K922" s="116">
        <v>0.79274587539999997</v>
      </c>
      <c r="L922" s="117">
        <v>14234051000000</v>
      </c>
      <c r="M922" s="117">
        <v>25756635000000</v>
      </c>
      <c r="N922" s="116">
        <v>0.57187327580000002</v>
      </c>
      <c r="O922" s="116">
        <v>0.65200459340000005</v>
      </c>
      <c r="P922" s="116">
        <v>54</v>
      </c>
    </row>
    <row r="923" spans="1:16" x14ac:dyDescent="0.25">
      <c r="A923" s="5" t="str">
        <f t="shared" si="25"/>
        <v>Loans and advances  (excl. Trading book) to total assets201406</v>
      </c>
      <c r="B923" s="116">
        <v>201406</v>
      </c>
      <c r="C923" s="116">
        <v>44</v>
      </c>
      <c r="D923" s="116" t="s">
        <v>147</v>
      </c>
      <c r="E923" s="116">
        <v>0.39056149109999999</v>
      </c>
      <c r="F923" s="116">
        <v>0.56869326689999999</v>
      </c>
      <c r="G923" s="116">
        <v>0.64491128949999998</v>
      </c>
      <c r="H923" s="116">
        <v>0.62786389440000001</v>
      </c>
      <c r="I923" s="116">
        <v>0.56311043750000001</v>
      </c>
      <c r="J923" s="116">
        <v>0.69665702630000004</v>
      </c>
      <c r="K923" s="116">
        <v>0.75220432410000004</v>
      </c>
      <c r="L923" s="117">
        <v>14584851000000</v>
      </c>
      <c r="M923" s="117">
        <v>25900516000000</v>
      </c>
      <c r="N923" s="116">
        <v>0.56799359140000005</v>
      </c>
      <c r="O923" s="116">
        <v>0.64787954989999996</v>
      </c>
      <c r="P923" s="116">
        <v>54</v>
      </c>
    </row>
    <row r="924" spans="1:16" x14ac:dyDescent="0.25">
      <c r="A924" s="5" t="str">
        <f t="shared" si="25"/>
        <v>Loans and advances  (excl. Trading book) to total assets201409</v>
      </c>
      <c r="B924" s="116">
        <v>201409</v>
      </c>
      <c r="C924" s="116">
        <v>44</v>
      </c>
      <c r="D924" s="116" t="s">
        <v>147</v>
      </c>
      <c r="E924" s="116">
        <v>0.37833226539999998</v>
      </c>
      <c r="F924" s="116">
        <v>0.56403937510000002</v>
      </c>
      <c r="G924" s="116">
        <v>0.64417944620000001</v>
      </c>
      <c r="H924" s="116">
        <v>0.62305395029999999</v>
      </c>
      <c r="I924" s="116">
        <v>0.56004900820000003</v>
      </c>
      <c r="J924" s="116">
        <v>0.70148966359999998</v>
      </c>
      <c r="K924" s="116">
        <v>0.76244795629999995</v>
      </c>
      <c r="L924" s="117">
        <v>15021159000000</v>
      </c>
      <c r="M924" s="117">
        <v>26821151000000</v>
      </c>
      <c r="N924" s="116">
        <v>0.54071276619999997</v>
      </c>
      <c r="O924" s="116">
        <v>0.65659221840000004</v>
      </c>
      <c r="P924" s="116">
        <v>55</v>
      </c>
    </row>
    <row r="925" spans="1:16" x14ac:dyDescent="0.25">
      <c r="A925" s="5" t="str">
        <f t="shared" si="25"/>
        <v>Loans and advances  (excl. Trading book) to total assets201412</v>
      </c>
      <c r="B925" s="116">
        <v>201412</v>
      </c>
      <c r="C925" s="116">
        <v>44</v>
      </c>
      <c r="D925" s="116" t="s">
        <v>147</v>
      </c>
      <c r="E925" s="116">
        <v>0.36121781489999999</v>
      </c>
      <c r="F925" s="116">
        <v>0.55760298070000003</v>
      </c>
      <c r="G925" s="116">
        <v>0.63346821779999996</v>
      </c>
      <c r="H925" s="116">
        <v>0.61405091389999999</v>
      </c>
      <c r="I925" s="116">
        <v>0.54718894220000003</v>
      </c>
      <c r="J925" s="116">
        <v>0.6964512075</v>
      </c>
      <c r="K925" s="116">
        <v>0.74519195500000002</v>
      </c>
      <c r="L925" s="117">
        <v>14621635000000</v>
      </c>
      <c r="M925" s="117">
        <v>26721364000000</v>
      </c>
      <c r="N925" s="116">
        <v>0.53304467369999997</v>
      </c>
      <c r="O925" s="116">
        <v>0.64307396110000004</v>
      </c>
      <c r="P925" s="116">
        <v>55</v>
      </c>
    </row>
    <row r="926" spans="1:16" x14ac:dyDescent="0.25">
      <c r="A926" s="5" t="str">
        <f t="shared" si="25"/>
        <v>Debt-to-equity ratio200912</v>
      </c>
      <c r="B926" s="116">
        <v>200912</v>
      </c>
      <c r="C926" s="116">
        <v>45</v>
      </c>
      <c r="D926" s="116" t="s">
        <v>37</v>
      </c>
      <c r="E926" s="116">
        <v>9.7553146141999996</v>
      </c>
      <c r="F926" s="116">
        <v>12.04974904</v>
      </c>
      <c r="G926" s="116">
        <v>14.945187598</v>
      </c>
      <c r="H926" s="116">
        <v>19.873822874999998</v>
      </c>
      <c r="I926" s="116">
        <v>18.705971147</v>
      </c>
      <c r="J926" s="116">
        <v>22.580725578999999</v>
      </c>
      <c r="K926" s="116">
        <v>39.856423958000001</v>
      </c>
      <c r="L926" s="117">
        <v>23683591000000</v>
      </c>
      <c r="M926" s="117">
        <v>1266097900000</v>
      </c>
      <c r="N926" s="116">
        <v>19.482725597999998</v>
      </c>
      <c r="O926" s="116">
        <v>14.444032147</v>
      </c>
      <c r="P926" s="116">
        <v>50</v>
      </c>
    </row>
    <row r="927" spans="1:16" x14ac:dyDescent="0.25">
      <c r="A927" s="5" t="str">
        <f t="shared" si="25"/>
        <v>Debt-to-equity ratio201003</v>
      </c>
      <c r="B927" s="116">
        <v>201003</v>
      </c>
      <c r="C927" s="116">
        <v>45</v>
      </c>
      <c r="D927" s="116" t="s">
        <v>37</v>
      </c>
      <c r="E927" s="116">
        <v>10.071422251</v>
      </c>
      <c r="F927" s="116">
        <v>12.622082698</v>
      </c>
      <c r="G927" s="116">
        <v>15.346976443999999</v>
      </c>
      <c r="H927" s="116">
        <v>19.648082995999999</v>
      </c>
      <c r="I927" s="116">
        <v>19.167173109</v>
      </c>
      <c r="J927" s="116">
        <v>22.976926175999999</v>
      </c>
      <c r="K927" s="116">
        <v>38.761373136000003</v>
      </c>
      <c r="L927" s="117">
        <v>24638725000000</v>
      </c>
      <c r="M927" s="117">
        <v>1285464700000</v>
      </c>
      <c r="N927" s="116">
        <v>19.967994316999999</v>
      </c>
      <c r="O927" s="116">
        <v>14.325686208</v>
      </c>
      <c r="P927" s="116">
        <v>50</v>
      </c>
    </row>
    <row r="928" spans="1:16" x14ac:dyDescent="0.25">
      <c r="A928" s="5" t="str">
        <f t="shared" si="25"/>
        <v>Debt-to-equity ratio201006</v>
      </c>
      <c r="B928" s="116">
        <v>201006</v>
      </c>
      <c r="C928" s="116">
        <v>45</v>
      </c>
      <c r="D928" s="116" t="s">
        <v>37</v>
      </c>
      <c r="E928" s="116">
        <v>10.389900455999999</v>
      </c>
      <c r="F928" s="116">
        <v>13.052120436999999</v>
      </c>
      <c r="G928" s="116">
        <v>16.046417805000001</v>
      </c>
      <c r="H928" s="116">
        <v>19.963822958000002</v>
      </c>
      <c r="I928" s="116">
        <v>19.366129646000001</v>
      </c>
      <c r="J928" s="116">
        <v>24.405542542999999</v>
      </c>
      <c r="K928" s="116">
        <v>38.826217636000003</v>
      </c>
      <c r="L928" s="117">
        <v>25639538000000</v>
      </c>
      <c r="M928" s="117">
        <v>1323937100000</v>
      </c>
      <c r="N928" s="116">
        <v>20.525062359</v>
      </c>
      <c r="O928" s="116">
        <v>15.277989924</v>
      </c>
      <c r="P928" s="116">
        <v>50</v>
      </c>
    </row>
    <row r="929" spans="1:16" x14ac:dyDescent="0.25">
      <c r="A929" s="5" t="str">
        <f t="shared" si="25"/>
        <v>Debt-to-equity ratio201009</v>
      </c>
      <c r="B929" s="116">
        <v>201009</v>
      </c>
      <c r="C929" s="116">
        <v>45</v>
      </c>
      <c r="D929" s="116" t="s">
        <v>37</v>
      </c>
      <c r="E929" s="116">
        <v>10.046227182999999</v>
      </c>
      <c r="F929" s="116">
        <v>12.842540118000001</v>
      </c>
      <c r="G929" s="116">
        <v>16.118787510000001</v>
      </c>
      <c r="H929" s="116">
        <v>19.665233017999999</v>
      </c>
      <c r="I929" s="116">
        <v>19.204530362</v>
      </c>
      <c r="J929" s="116">
        <v>22.800317818</v>
      </c>
      <c r="K929" s="116">
        <v>38.314308947000001</v>
      </c>
      <c r="L929" s="117">
        <v>25654385000000</v>
      </c>
      <c r="M929" s="117">
        <v>1335850700000</v>
      </c>
      <c r="N929" s="116">
        <v>19.963040917000001</v>
      </c>
      <c r="O929" s="116">
        <v>15.173085284000001</v>
      </c>
      <c r="P929" s="116">
        <v>51</v>
      </c>
    </row>
    <row r="930" spans="1:16" x14ac:dyDescent="0.25">
      <c r="A930" s="5" t="str">
        <f t="shared" si="25"/>
        <v>Debt-to-equity ratio201012</v>
      </c>
      <c r="B930" s="116">
        <v>201012</v>
      </c>
      <c r="C930" s="116">
        <v>45</v>
      </c>
      <c r="D930" s="116" t="s">
        <v>37</v>
      </c>
      <c r="E930" s="116">
        <v>9.7084931834999999</v>
      </c>
      <c r="F930" s="116">
        <v>12.291244476999999</v>
      </c>
      <c r="G930" s="116">
        <v>16.561254801</v>
      </c>
      <c r="H930" s="116">
        <v>19.078640053000001</v>
      </c>
      <c r="I930" s="116">
        <v>18.188014999</v>
      </c>
      <c r="J930" s="116">
        <v>22.925577811</v>
      </c>
      <c r="K930" s="116">
        <v>37.804512332000002</v>
      </c>
      <c r="L930" s="117">
        <v>24669578000000</v>
      </c>
      <c r="M930" s="117">
        <v>1356364500000</v>
      </c>
      <c r="N930" s="116">
        <v>19.06607211</v>
      </c>
      <c r="O930" s="116">
        <v>13.762186345</v>
      </c>
      <c r="P930" s="116">
        <v>51</v>
      </c>
    </row>
    <row r="931" spans="1:16" x14ac:dyDescent="0.25">
      <c r="A931" s="5" t="str">
        <f t="shared" si="25"/>
        <v>Debt-to-equity ratio201103</v>
      </c>
      <c r="B931" s="116">
        <v>201103</v>
      </c>
      <c r="C931" s="116">
        <v>45</v>
      </c>
      <c r="D931" s="116" t="s">
        <v>37</v>
      </c>
      <c r="E931" s="116">
        <v>8.6401753732</v>
      </c>
      <c r="F931" s="116">
        <v>12.029035515</v>
      </c>
      <c r="G931" s="116">
        <v>16.038789721000001</v>
      </c>
      <c r="H931" s="116">
        <v>18.169313933000002</v>
      </c>
      <c r="I931" s="116">
        <v>17.771563003000001</v>
      </c>
      <c r="J931" s="116">
        <v>22.474806067999999</v>
      </c>
      <c r="K931" s="116">
        <v>34.709278232000003</v>
      </c>
      <c r="L931" s="117">
        <v>24252945000000</v>
      </c>
      <c r="M931" s="117">
        <v>1364705200000</v>
      </c>
      <c r="N931" s="116">
        <v>19.269421589</v>
      </c>
      <c r="O931" s="116">
        <v>13.536217240999999</v>
      </c>
      <c r="P931" s="116">
        <v>51</v>
      </c>
    </row>
    <row r="932" spans="1:16" x14ac:dyDescent="0.25">
      <c r="A932" s="5" t="str">
        <f t="shared" si="25"/>
        <v>Debt-to-equity ratio201106</v>
      </c>
      <c r="B932" s="116">
        <v>201106</v>
      </c>
      <c r="C932" s="116">
        <v>45</v>
      </c>
      <c r="D932" s="116" t="s">
        <v>37</v>
      </c>
      <c r="E932" s="116">
        <v>8.4031741323000002</v>
      </c>
      <c r="F932" s="116">
        <v>12.657614535</v>
      </c>
      <c r="G932" s="116">
        <v>17.228571517999999</v>
      </c>
      <c r="H932" s="116">
        <v>18.326460784999998</v>
      </c>
      <c r="I932" s="116">
        <v>17.946379675999999</v>
      </c>
      <c r="J932" s="116">
        <v>21.745640394999999</v>
      </c>
      <c r="K932" s="116">
        <v>34.792389178999997</v>
      </c>
      <c r="L932" s="117">
        <v>25690249000000</v>
      </c>
      <c r="M932" s="117">
        <v>1431500300000</v>
      </c>
      <c r="N932" s="116">
        <v>19.738956394999999</v>
      </c>
      <c r="O932" s="116">
        <v>15.450821379000001</v>
      </c>
      <c r="P932" s="116">
        <v>56</v>
      </c>
    </row>
    <row r="933" spans="1:16" x14ac:dyDescent="0.25">
      <c r="A933" s="5" t="str">
        <f t="shared" si="25"/>
        <v>Debt-to-equity ratio201109</v>
      </c>
      <c r="B933" s="116">
        <v>201109</v>
      </c>
      <c r="C933" s="116">
        <v>45</v>
      </c>
      <c r="D933" s="116" t="s">
        <v>37</v>
      </c>
      <c r="E933" s="116">
        <v>7.5896280399</v>
      </c>
      <c r="F933" s="116">
        <v>13.098464921</v>
      </c>
      <c r="G933" s="116">
        <v>17.169011083000001</v>
      </c>
      <c r="H933" s="116">
        <v>20.07259505</v>
      </c>
      <c r="I933" s="116">
        <v>19.407496690999999</v>
      </c>
      <c r="J933" s="116">
        <v>25.148697917</v>
      </c>
      <c r="K933" s="116">
        <v>41.386036365999999</v>
      </c>
      <c r="L933" s="117">
        <v>27993121000000</v>
      </c>
      <c r="M933" s="117">
        <v>1442387000000</v>
      </c>
      <c r="N933" s="116">
        <v>20.870624749000001</v>
      </c>
      <c r="O933" s="116">
        <v>13.995085831999999</v>
      </c>
      <c r="P933" s="116">
        <v>56</v>
      </c>
    </row>
    <row r="934" spans="1:16" x14ac:dyDescent="0.25">
      <c r="A934" s="5" t="str">
        <f t="shared" si="25"/>
        <v>Debt-to-equity ratio201112</v>
      </c>
      <c r="B934" s="116">
        <v>201112</v>
      </c>
      <c r="C934" s="116">
        <v>45</v>
      </c>
      <c r="D934" s="116" t="s">
        <v>37</v>
      </c>
      <c r="E934" s="116">
        <v>6.1920158497999997</v>
      </c>
      <c r="F934" s="116">
        <v>13.601103931999999</v>
      </c>
      <c r="G934" s="116">
        <v>18.355808815</v>
      </c>
      <c r="H934" s="116">
        <v>18.486056401999999</v>
      </c>
      <c r="I934" s="116">
        <v>19.637309651999999</v>
      </c>
      <c r="J934" s="116">
        <v>27.508320116</v>
      </c>
      <c r="K934" s="116">
        <v>105.41728548</v>
      </c>
      <c r="L934" s="117">
        <v>27280986000000</v>
      </c>
      <c r="M934" s="117">
        <v>1389242600000</v>
      </c>
      <c r="N934" s="116">
        <v>20.584400338999998</v>
      </c>
      <c r="O934" s="116">
        <v>17.071657600000002</v>
      </c>
      <c r="P934" s="116">
        <v>56</v>
      </c>
    </row>
    <row r="935" spans="1:16" x14ac:dyDescent="0.25">
      <c r="A935" s="5" t="str">
        <f t="shared" si="25"/>
        <v>Debt-to-equity ratio201203</v>
      </c>
      <c r="B935" s="116">
        <v>201203</v>
      </c>
      <c r="C935" s="116">
        <v>45</v>
      </c>
      <c r="D935" s="116" t="s">
        <v>37</v>
      </c>
      <c r="E935" s="116">
        <v>6.2470003136000001</v>
      </c>
      <c r="F935" s="116">
        <v>13.223111506</v>
      </c>
      <c r="G935" s="116">
        <v>18.068242175999998</v>
      </c>
      <c r="H935" s="116">
        <v>23.630645040000001</v>
      </c>
      <c r="I935" s="116">
        <v>19.118659793999999</v>
      </c>
      <c r="J935" s="116">
        <v>25.000445342999999</v>
      </c>
      <c r="K935" s="116">
        <v>79.656164645999993</v>
      </c>
      <c r="L935" s="117">
        <v>26862001000000</v>
      </c>
      <c r="M935" s="117">
        <v>1405014800000</v>
      </c>
      <c r="N935" s="116">
        <v>19.997566521</v>
      </c>
      <c r="O935" s="116">
        <v>17.343488754999999</v>
      </c>
      <c r="P935" s="116">
        <v>56</v>
      </c>
    </row>
    <row r="936" spans="1:16" x14ac:dyDescent="0.25">
      <c r="A936" s="5" t="str">
        <f t="shared" si="25"/>
        <v>Debt-to-equity ratio201206</v>
      </c>
      <c r="B936" s="116">
        <v>201206</v>
      </c>
      <c r="C936" s="116">
        <v>45</v>
      </c>
      <c r="D936" s="116" t="s">
        <v>37</v>
      </c>
      <c r="E936" s="116">
        <v>7.3414681794999996</v>
      </c>
      <c r="F936" s="116">
        <v>13.632595045</v>
      </c>
      <c r="G936" s="116">
        <v>18.069296552000001</v>
      </c>
      <c r="H936" s="116">
        <v>28.942036733999998</v>
      </c>
      <c r="I936" s="116">
        <v>19.354724582999999</v>
      </c>
      <c r="J936" s="116">
        <v>24.129336823999999</v>
      </c>
      <c r="K936" s="116">
        <v>54.718742562999999</v>
      </c>
      <c r="L936" s="117">
        <v>27668241000000</v>
      </c>
      <c r="M936" s="117">
        <v>1429534200000</v>
      </c>
      <c r="N936" s="116">
        <v>20.525470323</v>
      </c>
      <c r="O936" s="116">
        <v>16.959415154999999</v>
      </c>
      <c r="P936" s="116">
        <v>56</v>
      </c>
    </row>
    <row r="937" spans="1:16" x14ac:dyDescent="0.25">
      <c r="A937" s="5" t="str">
        <f t="shared" si="25"/>
        <v>Debt-to-equity ratio201209</v>
      </c>
      <c r="B937" s="116">
        <v>201209</v>
      </c>
      <c r="C937" s="116">
        <v>45</v>
      </c>
      <c r="D937" s="116" t="s">
        <v>37</v>
      </c>
      <c r="E937" s="116">
        <v>7.190045531</v>
      </c>
      <c r="F937" s="116">
        <v>13.505684895</v>
      </c>
      <c r="G937" s="116">
        <v>17.695641616</v>
      </c>
      <c r="H937" s="116">
        <v>18.270162186</v>
      </c>
      <c r="I937" s="116">
        <v>19.077640022000001</v>
      </c>
      <c r="J937" s="116">
        <v>24.119469583000001</v>
      </c>
      <c r="K937" s="116">
        <v>43.975490174000001</v>
      </c>
      <c r="L937" s="117">
        <v>27848557000000</v>
      </c>
      <c r="M937" s="117">
        <v>1459748500000</v>
      </c>
      <c r="N937" s="116">
        <v>20.275544234000002</v>
      </c>
      <c r="O937" s="116">
        <v>17.658248777000001</v>
      </c>
      <c r="P937" s="116">
        <v>56</v>
      </c>
    </row>
    <row r="938" spans="1:16" x14ac:dyDescent="0.25">
      <c r="A938" s="5" t="str">
        <f t="shared" si="25"/>
        <v>Debt-to-equity ratio201212</v>
      </c>
      <c r="B938" s="116">
        <v>201212</v>
      </c>
      <c r="C938" s="116">
        <v>45</v>
      </c>
      <c r="D938" s="116" t="s">
        <v>37</v>
      </c>
      <c r="E938" s="116">
        <v>9.3041190142999994</v>
      </c>
      <c r="F938" s="116">
        <v>13.338578613999999</v>
      </c>
      <c r="G938" s="116">
        <v>16.214172640000001</v>
      </c>
      <c r="H938" s="116">
        <v>20.89879088</v>
      </c>
      <c r="I938" s="116">
        <v>18.123599372000001</v>
      </c>
      <c r="J938" s="116">
        <v>22.652443834</v>
      </c>
      <c r="K938" s="116">
        <v>35.984648479999997</v>
      </c>
      <c r="L938" s="117">
        <v>26549182000000</v>
      </c>
      <c r="M938" s="117">
        <v>1464895600000</v>
      </c>
      <c r="N938" s="116">
        <v>19.074531790000002</v>
      </c>
      <c r="O938" s="116">
        <v>15.485303843000001</v>
      </c>
      <c r="P938" s="116">
        <v>56</v>
      </c>
    </row>
    <row r="939" spans="1:16" x14ac:dyDescent="0.25">
      <c r="A939" s="5" t="str">
        <f t="shared" si="25"/>
        <v>Debt-to-equity ratio201303</v>
      </c>
      <c r="B939" s="116">
        <v>201303</v>
      </c>
      <c r="C939" s="116">
        <v>45</v>
      </c>
      <c r="D939" s="116" t="s">
        <v>37</v>
      </c>
      <c r="E939" s="116">
        <v>8.7711564288999995</v>
      </c>
      <c r="F939" s="116">
        <v>12.676553098999999</v>
      </c>
      <c r="G939" s="116">
        <v>15.856458546000001</v>
      </c>
      <c r="H939" s="116">
        <v>18.644200640000001</v>
      </c>
      <c r="I939" s="116">
        <v>17.933646745000001</v>
      </c>
      <c r="J939" s="116">
        <v>22.129159724000001</v>
      </c>
      <c r="K939" s="116">
        <v>33.236635311999997</v>
      </c>
      <c r="L939" s="117">
        <v>26604053000000</v>
      </c>
      <c r="M939" s="117">
        <v>1483471500000</v>
      </c>
      <c r="N939" s="116">
        <v>18.873544982999999</v>
      </c>
      <c r="O939" s="116">
        <v>13.760811050999999</v>
      </c>
      <c r="P939" s="116">
        <v>55</v>
      </c>
    </row>
    <row r="940" spans="1:16" x14ac:dyDescent="0.25">
      <c r="A940" s="5" t="str">
        <f t="shared" si="25"/>
        <v>Debt-to-equity ratio201306</v>
      </c>
      <c r="B940" s="116">
        <v>201306</v>
      </c>
      <c r="C940" s="116">
        <v>45</v>
      </c>
      <c r="D940" s="116" t="s">
        <v>37</v>
      </c>
      <c r="E940" s="116">
        <v>8.2712649018000004</v>
      </c>
      <c r="F940" s="116">
        <v>12.538017357999999</v>
      </c>
      <c r="G940" s="116">
        <v>16.025217888</v>
      </c>
      <c r="H940" s="116">
        <v>17.299444395999998</v>
      </c>
      <c r="I940" s="116">
        <v>17.453778346</v>
      </c>
      <c r="J940" s="116">
        <v>22.311463955000001</v>
      </c>
      <c r="K940" s="116">
        <v>28.771186822000001</v>
      </c>
      <c r="L940" s="117">
        <v>25543615000000</v>
      </c>
      <c r="M940" s="117">
        <v>1463500600000</v>
      </c>
      <c r="N940" s="116">
        <v>18.873322988000002</v>
      </c>
      <c r="O940" s="116">
        <v>13.666080766</v>
      </c>
      <c r="P940" s="116">
        <v>55</v>
      </c>
    </row>
    <row r="941" spans="1:16" x14ac:dyDescent="0.25">
      <c r="A941" s="5" t="str">
        <f t="shared" si="25"/>
        <v>Debt-to-equity ratio201309</v>
      </c>
      <c r="B941" s="116">
        <v>201309</v>
      </c>
      <c r="C941" s="116">
        <v>45</v>
      </c>
      <c r="D941" s="116" t="s">
        <v>37</v>
      </c>
      <c r="E941" s="116">
        <v>8.3366369500000008</v>
      </c>
      <c r="F941" s="116">
        <v>12.593663363999999</v>
      </c>
      <c r="G941" s="116">
        <v>15.636329628</v>
      </c>
      <c r="H941" s="116">
        <v>16.865654428999999</v>
      </c>
      <c r="I941" s="116">
        <v>16.989332863000001</v>
      </c>
      <c r="J941" s="116">
        <v>21.433676344999999</v>
      </c>
      <c r="K941" s="116">
        <v>27.632216173</v>
      </c>
      <c r="L941" s="117">
        <v>24991571000000</v>
      </c>
      <c r="M941" s="117">
        <v>1471015400000</v>
      </c>
      <c r="N941" s="116">
        <v>18.346470834000002</v>
      </c>
      <c r="O941" s="116">
        <v>14.50675303</v>
      </c>
      <c r="P941" s="116">
        <v>55</v>
      </c>
    </row>
    <row r="942" spans="1:16" x14ac:dyDescent="0.25">
      <c r="A942" s="5" t="str">
        <f t="shared" si="25"/>
        <v>Debt-to-equity ratio201312</v>
      </c>
      <c r="B942" s="116">
        <v>201312</v>
      </c>
      <c r="C942" s="116">
        <v>45</v>
      </c>
      <c r="D942" s="116" t="s">
        <v>37</v>
      </c>
      <c r="E942" s="116">
        <v>7.801978622</v>
      </c>
      <c r="F942" s="116">
        <v>12.085655046999999</v>
      </c>
      <c r="G942" s="116">
        <v>15.880842083999999</v>
      </c>
      <c r="H942" s="116">
        <v>16.273463269000001</v>
      </c>
      <c r="I942" s="116">
        <v>16.546249326000002</v>
      </c>
      <c r="J942" s="116">
        <v>19.561558435999999</v>
      </c>
      <c r="K942" s="116">
        <v>26.419508291</v>
      </c>
      <c r="L942" s="117">
        <v>23787599000000</v>
      </c>
      <c r="M942" s="117">
        <v>1437643000000</v>
      </c>
      <c r="N942" s="116">
        <v>17.015747181999998</v>
      </c>
      <c r="O942" s="116">
        <v>14.063749807000001</v>
      </c>
      <c r="P942" s="116">
        <v>55</v>
      </c>
    </row>
    <row r="943" spans="1:16" x14ac:dyDescent="0.25">
      <c r="A943" s="5" t="str">
        <f t="shared" si="25"/>
        <v>Debt-to-equity ratio201403</v>
      </c>
      <c r="B943" s="116">
        <v>201403</v>
      </c>
      <c r="C943" s="116">
        <v>45</v>
      </c>
      <c r="D943" s="116" t="s">
        <v>37</v>
      </c>
      <c r="E943" s="116">
        <v>6.8815809875999996</v>
      </c>
      <c r="F943" s="116">
        <v>12.450368995</v>
      </c>
      <c r="G943" s="116">
        <v>16.045660902000002</v>
      </c>
      <c r="H943" s="116">
        <v>16.100969551999999</v>
      </c>
      <c r="I943" s="116">
        <v>16.614096875000001</v>
      </c>
      <c r="J943" s="116">
        <v>20.052445646999999</v>
      </c>
      <c r="K943" s="116">
        <v>27.011719673999998</v>
      </c>
      <c r="L943" s="117">
        <v>24293447000000</v>
      </c>
      <c r="M943" s="117">
        <v>1462218900000</v>
      </c>
      <c r="N943" s="116">
        <v>16.961399575000002</v>
      </c>
      <c r="O943" s="116">
        <v>13.87889685</v>
      </c>
      <c r="P943" s="116">
        <v>55</v>
      </c>
    </row>
    <row r="944" spans="1:16" x14ac:dyDescent="0.25">
      <c r="A944" s="5" t="str">
        <f t="shared" si="25"/>
        <v>Debt-to-equity ratio201406</v>
      </c>
      <c r="B944" s="116">
        <v>201406</v>
      </c>
      <c r="C944" s="116">
        <v>45</v>
      </c>
      <c r="D944" s="116" t="s">
        <v>37</v>
      </c>
      <c r="E944" s="116">
        <v>8.2651397943999996</v>
      </c>
      <c r="F944" s="116">
        <v>11.670663536999999</v>
      </c>
      <c r="G944" s="116">
        <v>15.560093514</v>
      </c>
      <c r="H944" s="116">
        <v>15.437505316999999</v>
      </c>
      <c r="I944" s="116">
        <v>16.106494262999998</v>
      </c>
      <c r="J944" s="116">
        <v>19.221508894999999</v>
      </c>
      <c r="K944" s="116">
        <v>23.347903373000001</v>
      </c>
      <c r="L944" s="117">
        <v>24386414000000</v>
      </c>
      <c r="M944" s="117">
        <v>1514073400000</v>
      </c>
      <c r="N944" s="116">
        <v>17.071501490999999</v>
      </c>
      <c r="O944" s="116">
        <v>13.424791159</v>
      </c>
      <c r="P944" s="116">
        <v>55</v>
      </c>
    </row>
    <row r="945" spans="1:16" x14ac:dyDescent="0.25">
      <c r="A945" s="5" t="str">
        <f t="shared" si="25"/>
        <v>Debt-to-equity ratio201409</v>
      </c>
      <c r="B945" s="116">
        <v>201409</v>
      </c>
      <c r="C945" s="116">
        <v>45</v>
      </c>
      <c r="D945" s="116" t="s">
        <v>37</v>
      </c>
      <c r="E945" s="116">
        <v>7.4387729917999996</v>
      </c>
      <c r="F945" s="116">
        <v>11.767367832</v>
      </c>
      <c r="G945" s="116">
        <v>14.444174930999999</v>
      </c>
      <c r="H945" s="116">
        <v>14.938756418000001</v>
      </c>
      <c r="I945" s="116">
        <v>15.873983593</v>
      </c>
      <c r="J945" s="116">
        <v>19.426602895999999</v>
      </c>
      <c r="K945" s="116">
        <v>23.306639849</v>
      </c>
      <c r="L945" s="117">
        <v>25231654000000</v>
      </c>
      <c r="M945" s="117">
        <v>1589497300000</v>
      </c>
      <c r="N945" s="116">
        <v>16.486909848</v>
      </c>
      <c r="O945" s="116">
        <v>12.902627453999999</v>
      </c>
      <c r="P945" s="116">
        <v>55</v>
      </c>
    </row>
    <row r="946" spans="1:16" x14ac:dyDescent="0.25">
      <c r="A946" s="5" t="str">
        <f t="shared" si="25"/>
        <v>Debt-to-equity ratio201412</v>
      </c>
      <c r="B946" s="116">
        <v>201412</v>
      </c>
      <c r="C946" s="116">
        <v>45</v>
      </c>
      <c r="D946" s="116" t="s">
        <v>37</v>
      </c>
      <c r="E946" s="116">
        <v>7.8591127115999999</v>
      </c>
      <c r="F946" s="116">
        <v>12.190258378999999</v>
      </c>
      <c r="G946" s="116">
        <v>15.241925165</v>
      </c>
      <c r="H946" s="116">
        <v>15.334975167</v>
      </c>
      <c r="I946" s="116">
        <v>15.923677656000001</v>
      </c>
      <c r="J946" s="116">
        <v>19.255996818</v>
      </c>
      <c r="K946" s="116">
        <v>23.597047801999999</v>
      </c>
      <c r="L946" s="117">
        <v>25142430000000</v>
      </c>
      <c r="M946" s="117">
        <v>1578933600000</v>
      </c>
      <c r="N946" s="116">
        <v>16.589438938000001</v>
      </c>
      <c r="O946" s="116">
        <v>14.348408716</v>
      </c>
      <c r="P946" s="116">
        <v>55</v>
      </c>
    </row>
    <row r="947" spans="1:16" x14ac:dyDescent="0.25">
      <c r="A947" s="5" t="str">
        <f t="shared" si="25"/>
        <v>Off-balance sheet items to total assets200912</v>
      </c>
      <c r="B947" s="116">
        <v>200912</v>
      </c>
      <c r="C947" s="116">
        <v>46</v>
      </c>
      <c r="D947" s="116" t="s">
        <v>39</v>
      </c>
      <c r="E947" s="116">
        <v>4.3714546200000003E-2</v>
      </c>
      <c r="F947" s="116">
        <v>8.8536342399999995E-2</v>
      </c>
      <c r="G947" s="116">
        <v>0.14650509710000001</v>
      </c>
      <c r="H947" s="116">
        <v>0.14999788450000001</v>
      </c>
      <c r="I947" s="116">
        <v>0.18130300190000001</v>
      </c>
      <c r="J947" s="116">
        <v>0.20833158709999999</v>
      </c>
      <c r="K947" s="116">
        <v>0.30270689369999998</v>
      </c>
      <c r="L947" s="117">
        <v>4523453600000</v>
      </c>
      <c r="M947" s="117">
        <v>24949689000000</v>
      </c>
      <c r="N947" s="116">
        <v>0.1791019922</v>
      </c>
      <c r="O947" s="116">
        <v>0.1219467455</v>
      </c>
      <c r="P947" s="116">
        <v>46</v>
      </c>
    </row>
    <row r="948" spans="1:16" x14ac:dyDescent="0.25">
      <c r="A948" s="5" t="str">
        <f t="shared" si="25"/>
        <v>Off-balance sheet items to total assets201003</v>
      </c>
      <c r="B948" s="116">
        <v>201003</v>
      </c>
      <c r="C948" s="116">
        <v>46</v>
      </c>
      <c r="D948" s="116" t="s">
        <v>39</v>
      </c>
      <c r="E948" s="116">
        <v>4.2397918899999998E-2</v>
      </c>
      <c r="F948" s="116">
        <v>8.5070219799999999E-2</v>
      </c>
      <c r="G948" s="116">
        <v>0.14421685040000001</v>
      </c>
      <c r="H948" s="116">
        <v>0.14942345900000001</v>
      </c>
      <c r="I948" s="116">
        <v>0.1768834212</v>
      </c>
      <c r="J948" s="116">
        <v>0.20017119189999999</v>
      </c>
      <c r="K948" s="116">
        <v>0.29808137950000002</v>
      </c>
      <c r="L948" s="117">
        <v>4584430500000</v>
      </c>
      <c r="M948" s="117">
        <v>25917808000000</v>
      </c>
      <c r="N948" s="116">
        <v>0.16975223950000001</v>
      </c>
      <c r="O948" s="116">
        <v>0.1280362716</v>
      </c>
      <c r="P948" s="116">
        <v>46</v>
      </c>
    </row>
    <row r="949" spans="1:16" x14ac:dyDescent="0.25">
      <c r="A949" s="5" t="str">
        <f t="shared" si="25"/>
        <v>Off-balance sheet items to total assets201006</v>
      </c>
      <c r="B949" s="116">
        <v>201006</v>
      </c>
      <c r="C949" s="116">
        <v>46</v>
      </c>
      <c r="D949" s="116" t="s">
        <v>39</v>
      </c>
      <c r="E949" s="116">
        <v>3.89837876E-2</v>
      </c>
      <c r="F949" s="116">
        <v>8.20435251E-2</v>
      </c>
      <c r="G949" s="116">
        <v>0.14212278789999999</v>
      </c>
      <c r="H949" s="116">
        <v>0.14856446009999999</v>
      </c>
      <c r="I949" s="116">
        <v>0.1760734689</v>
      </c>
      <c r="J949" s="116">
        <v>0.19761585070000001</v>
      </c>
      <c r="K949" s="116">
        <v>0.31662756809999998</v>
      </c>
      <c r="L949" s="117">
        <v>4746422600000</v>
      </c>
      <c r="M949" s="117">
        <v>26957058000000</v>
      </c>
      <c r="N949" s="116">
        <v>0.1696149794</v>
      </c>
      <c r="O949" s="116">
        <v>0.12983072230000001</v>
      </c>
      <c r="P949" s="116">
        <v>46</v>
      </c>
    </row>
    <row r="950" spans="1:16" x14ac:dyDescent="0.25">
      <c r="A950" s="5" t="str">
        <f t="shared" si="25"/>
        <v>Off-balance sheet items to total assets201009</v>
      </c>
      <c r="B950" s="116">
        <v>201009</v>
      </c>
      <c r="C950" s="116">
        <v>46</v>
      </c>
      <c r="D950" s="116" t="s">
        <v>39</v>
      </c>
      <c r="E950" s="116">
        <v>3.5575570299999998E-2</v>
      </c>
      <c r="F950" s="116">
        <v>8.23806069E-2</v>
      </c>
      <c r="G950" s="116">
        <v>0.14218911949999999</v>
      </c>
      <c r="H950" s="116">
        <v>0.1514258896</v>
      </c>
      <c r="I950" s="116">
        <v>0.1731859593</v>
      </c>
      <c r="J950" s="116">
        <v>0.2034974521</v>
      </c>
      <c r="K950" s="116">
        <v>0.30954473649999997</v>
      </c>
      <c r="L950" s="117">
        <v>4673212000000</v>
      </c>
      <c r="M950" s="117">
        <v>26983781000000</v>
      </c>
      <c r="N950" s="116">
        <v>0.1690548389</v>
      </c>
      <c r="O950" s="116">
        <v>0.1331701579</v>
      </c>
      <c r="P950" s="116">
        <v>47</v>
      </c>
    </row>
    <row r="951" spans="1:16" x14ac:dyDescent="0.25">
      <c r="A951" s="5" t="str">
        <f t="shared" si="25"/>
        <v>Off-balance sheet items to total assets201012</v>
      </c>
      <c r="B951" s="116">
        <v>201012</v>
      </c>
      <c r="C951" s="116">
        <v>46</v>
      </c>
      <c r="D951" s="116" t="s">
        <v>39</v>
      </c>
      <c r="E951" s="116">
        <v>3.5665703799999997E-2</v>
      </c>
      <c r="F951" s="116">
        <v>8.3438972900000005E-2</v>
      </c>
      <c r="G951" s="116">
        <v>0.14018047589999999</v>
      </c>
      <c r="H951" s="116">
        <v>0.1498584275</v>
      </c>
      <c r="I951" s="116">
        <v>0.17679403990000001</v>
      </c>
      <c r="J951" s="116">
        <v>0.19075916709999999</v>
      </c>
      <c r="K951" s="116">
        <v>0.31338749729999998</v>
      </c>
      <c r="L951" s="117">
        <v>4601231600000</v>
      </c>
      <c r="M951" s="117">
        <v>26025943000000</v>
      </c>
      <c r="N951" s="116">
        <v>0.1694187244</v>
      </c>
      <c r="O951" s="116">
        <v>0.1274240002</v>
      </c>
      <c r="P951" s="116">
        <v>47</v>
      </c>
    </row>
    <row r="952" spans="1:16" x14ac:dyDescent="0.25">
      <c r="A952" s="5" t="str">
        <f t="shared" si="25"/>
        <v>Off-balance sheet items to total assets201103</v>
      </c>
      <c r="B952" s="116">
        <v>201103</v>
      </c>
      <c r="C952" s="116">
        <v>46</v>
      </c>
      <c r="D952" s="116" t="s">
        <v>39</v>
      </c>
      <c r="E952" s="116">
        <v>3.5747547499999997E-2</v>
      </c>
      <c r="F952" s="116">
        <v>7.8157476200000006E-2</v>
      </c>
      <c r="G952" s="116">
        <v>0.14120818539999999</v>
      </c>
      <c r="H952" s="116">
        <v>0.14351990319999999</v>
      </c>
      <c r="I952" s="116">
        <v>0.1742198036</v>
      </c>
      <c r="J952" s="116">
        <v>0.1895945121</v>
      </c>
      <c r="K952" s="116">
        <v>0.30241754389999997</v>
      </c>
      <c r="L952" s="117">
        <v>4463222500000</v>
      </c>
      <c r="M952" s="117">
        <v>25618342000000</v>
      </c>
      <c r="N952" s="116">
        <v>0.1771713083</v>
      </c>
      <c r="O952" s="116">
        <v>0.1130962117</v>
      </c>
      <c r="P952" s="116">
        <v>47</v>
      </c>
    </row>
    <row r="953" spans="1:16" x14ac:dyDescent="0.25">
      <c r="A953" s="5" t="str">
        <f t="shared" si="25"/>
        <v>Off-balance sheet items to total assets201106</v>
      </c>
      <c r="B953" s="116">
        <v>201106</v>
      </c>
      <c r="C953" s="116">
        <v>46</v>
      </c>
      <c r="D953" s="116" t="s">
        <v>39</v>
      </c>
      <c r="E953" s="116">
        <v>3.5152991699999997E-2</v>
      </c>
      <c r="F953" s="116">
        <v>7.9651106499999999E-2</v>
      </c>
      <c r="G953" s="116">
        <v>0.13846930539999999</v>
      </c>
      <c r="H953" s="116">
        <v>0.1447540346</v>
      </c>
      <c r="I953" s="116">
        <v>0.1730743649</v>
      </c>
      <c r="J953" s="116">
        <v>0.1853303231</v>
      </c>
      <c r="K953" s="116">
        <v>0.30851148610000001</v>
      </c>
      <c r="L953" s="117">
        <v>4694079500000</v>
      </c>
      <c r="M953" s="117">
        <v>27121749000000</v>
      </c>
      <c r="N953" s="116">
        <v>0.1743780425</v>
      </c>
      <c r="O953" s="116">
        <v>0.1189889975</v>
      </c>
      <c r="P953" s="116">
        <v>53</v>
      </c>
    </row>
    <row r="954" spans="1:16" x14ac:dyDescent="0.25">
      <c r="A954" s="5" t="str">
        <f t="shared" si="25"/>
        <v>Off-balance sheet items to total assets201109</v>
      </c>
      <c r="B954" s="116">
        <v>201109</v>
      </c>
      <c r="C954" s="116">
        <v>46</v>
      </c>
      <c r="D954" s="116" t="s">
        <v>39</v>
      </c>
      <c r="E954" s="116">
        <v>3.2310404199999997E-2</v>
      </c>
      <c r="F954" s="116">
        <v>7.7376597500000005E-2</v>
      </c>
      <c r="G954" s="116">
        <v>0.13437885190000001</v>
      </c>
      <c r="H954" s="116">
        <v>0.13891775079999999</v>
      </c>
      <c r="I954" s="116">
        <v>0.16269372090000001</v>
      </c>
      <c r="J954" s="116">
        <v>0.17392097749999999</v>
      </c>
      <c r="K954" s="116">
        <v>0.30398330579999999</v>
      </c>
      <c r="L954" s="117">
        <v>4788972300000</v>
      </c>
      <c r="M954" s="117">
        <v>29435508000000</v>
      </c>
      <c r="N954" s="116">
        <v>0.1682437416</v>
      </c>
      <c r="O954" s="116">
        <v>0.11695024129999999</v>
      </c>
      <c r="P954" s="116">
        <v>53</v>
      </c>
    </row>
    <row r="955" spans="1:16" x14ac:dyDescent="0.25">
      <c r="A955" s="5" t="str">
        <f t="shared" si="25"/>
        <v>Off-balance sheet items to total assets201112</v>
      </c>
      <c r="B955" s="116">
        <v>201112</v>
      </c>
      <c r="C955" s="116">
        <v>46</v>
      </c>
      <c r="D955" s="116" t="s">
        <v>39</v>
      </c>
      <c r="E955" s="116">
        <v>3.4867248199999999E-2</v>
      </c>
      <c r="F955" s="116">
        <v>8.7515816900000001E-2</v>
      </c>
      <c r="G955" s="116">
        <v>0.1514985609</v>
      </c>
      <c r="H955" s="116">
        <v>0.15849019319999999</v>
      </c>
      <c r="I955" s="116">
        <v>0.18619120559999999</v>
      </c>
      <c r="J955" s="116">
        <v>0.191053377</v>
      </c>
      <c r="K955" s="116">
        <v>0.35399557399999998</v>
      </c>
      <c r="L955" s="117">
        <v>5336343200000</v>
      </c>
      <c r="M955" s="117">
        <v>28660555000000</v>
      </c>
      <c r="N955" s="116">
        <v>0.16918612750000001</v>
      </c>
      <c r="O955" s="116">
        <v>0.1397122626</v>
      </c>
      <c r="P955" s="116">
        <v>56</v>
      </c>
    </row>
    <row r="956" spans="1:16" x14ac:dyDescent="0.25">
      <c r="A956" s="5" t="str">
        <f t="shared" si="25"/>
        <v>Off-balance sheet items to total assets201203</v>
      </c>
      <c r="B956" s="116">
        <v>201203</v>
      </c>
      <c r="C956" s="116">
        <v>46</v>
      </c>
      <c r="D956" s="116" t="s">
        <v>39</v>
      </c>
      <c r="E956" s="116">
        <v>3.26726694E-2</v>
      </c>
      <c r="F956" s="116">
        <v>8.2544361799999993E-2</v>
      </c>
      <c r="G956" s="116">
        <v>0.14587810200000001</v>
      </c>
      <c r="H956" s="116">
        <v>0.15203978139999999</v>
      </c>
      <c r="I956" s="116">
        <v>0.17766207680000001</v>
      </c>
      <c r="J956" s="116">
        <v>0.199158961</v>
      </c>
      <c r="K956" s="116">
        <v>0.3064516263</v>
      </c>
      <c r="L956" s="117">
        <v>5026384900000</v>
      </c>
      <c r="M956" s="117">
        <v>28291828000000</v>
      </c>
      <c r="N956" s="116">
        <v>0.17295705820000001</v>
      </c>
      <c r="O956" s="116">
        <v>0.13330159750000001</v>
      </c>
      <c r="P956" s="116">
        <v>56</v>
      </c>
    </row>
    <row r="957" spans="1:16" x14ac:dyDescent="0.25">
      <c r="A957" s="5" t="str">
        <f t="shared" si="25"/>
        <v>Off-balance sheet items to total assets201206</v>
      </c>
      <c r="B957" s="116">
        <v>201206</v>
      </c>
      <c r="C957" s="116">
        <v>46</v>
      </c>
      <c r="D957" s="116" t="s">
        <v>39</v>
      </c>
      <c r="E957" s="116">
        <v>3.2196218399999997E-2</v>
      </c>
      <c r="F957" s="116">
        <v>8.3457209300000001E-2</v>
      </c>
      <c r="G957" s="116">
        <v>0.14724934240000001</v>
      </c>
      <c r="H957" s="116">
        <v>0.1509650105</v>
      </c>
      <c r="I957" s="116">
        <v>0.17735296719999999</v>
      </c>
      <c r="J957" s="116">
        <v>0.19667004169999999</v>
      </c>
      <c r="K957" s="116">
        <v>0.33533107950000002</v>
      </c>
      <c r="L957" s="117">
        <v>5160576500000</v>
      </c>
      <c r="M957" s="117">
        <v>29097773000000</v>
      </c>
      <c r="N957" s="116">
        <v>0.1650663221</v>
      </c>
      <c r="O957" s="116">
        <v>0.13047065059999999</v>
      </c>
      <c r="P957" s="116">
        <v>56</v>
      </c>
    </row>
    <row r="958" spans="1:16" x14ac:dyDescent="0.25">
      <c r="A958" s="5" t="str">
        <f t="shared" si="25"/>
        <v>Off-balance sheet items to total assets201209</v>
      </c>
      <c r="B958" s="116">
        <v>201209</v>
      </c>
      <c r="C958" s="116">
        <v>46</v>
      </c>
      <c r="D958" s="116" t="s">
        <v>39</v>
      </c>
      <c r="E958" s="116">
        <v>3.2572022999999999E-2</v>
      </c>
      <c r="F958" s="116">
        <v>7.6914555900000001E-2</v>
      </c>
      <c r="G958" s="116">
        <v>0.1457299557</v>
      </c>
      <c r="H958" s="116">
        <v>0.14416926629999999</v>
      </c>
      <c r="I958" s="116">
        <v>0.1684045434</v>
      </c>
      <c r="J958" s="116">
        <v>0.19084621130000001</v>
      </c>
      <c r="K958" s="116">
        <v>0.28420213230000002</v>
      </c>
      <c r="L958" s="117">
        <v>4935651800000</v>
      </c>
      <c r="M958" s="117">
        <v>29308306000000</v>
      </c>
      <c r="N958" s="116">
        <v>0.16323115269999999</v>
      </c>
      <c r="O958" s="116">
        <v>0.1241953605</v>
      </c>
      <c r="P958" s="116">
        <v>56</v>
      </c>
    </row>
    <row r="959" spans="1:16" x14ac:dyDescent="0.25">
      <c r="A959" s="5" t="str">
        <f t="shared" si="25"/>
        <v>Off-balance sheet items to total assets201212</v>
      </c>
      <c r="B959" s="116">
        <v>201212</v>
      </c>
      <c r="C959" s="116">
        <v>46</v>
      </c>
      <c r="D959" s="116" t="s">
        <v>39</v>
      </c>
      <c r="E959" s="116">
        <v>2.78738545E-2</v>
      </c>
      <c r="F959" s="116">
        <v>7.4137588399999996E-2</v>
      </c>
      <c r="G959" s="116">
        <v>0.1465050658</v>
      </c>
      <c r="H959" s="116">
        <v>0.1476539056</v>
      </c>
      <c r="I959" s="116">
        <v>0.17358018419999999</v>
      </c>
      <c r="J959" s="116">
        <v>0.1852710591</v>
      </c>
      <c r="K959" s="116">
        <v>0.33164933190000001</v>
      </c>
      <c r="L959" s="117">
        <v>4862688700000</v>
      </c>
      <c r="M959" s="117">
        <v>28014077000000</v>
      </c>
      <c r="N959" s="116">
        <v>0.16723058190000001</v>
      </c>
      <c r="O959" s="116">
        <v>0.12953263570000001</v>
      </c>
      <c r="P959" s="116">
        <v>56</v>
      </c>
    </row>
    <row r="960" spans="1:16" x14ac:dyDescent="0.25">
      <c r="A960" s="5" t="str">
        <f t="shared" si="25"/>
        <v>Off-balance sheet items to total assets201303</v>
      </c>
      <c r="B960" s="116">
        <v>201303</v>
      </c>
      <c r="C960" s="116">
        <v>46</v>
      </c>
      <c r="D960" s="116" t="s">
        <v>39</v>
      </c>
      <c r="E960" s="116">
        <v>2.4838703199999999E-2</v>
      </c>
      <c r="F960" s="116">
        <v>8.0485748199999999E-2</v>
      </c>
      <c r="G960" s="116">
        <v>0.1452630821</v>
      </c>
      <c r="H960" s="116">
        <v>0.14933425810000001</v>
      </c>
      <c r="I960" s="116">
        <v>0.1761077321</v>
      </c>
      <c r="J960" s="116">
        <v>0.19520300430000001</v>
      </c>
      <c r="K960" s="116">
        <v>0.33476804189999998</v>
      </c>
      <c r="L960" s="117">
        <v>4946423000000</v>
      </c>
      <c r="M960" s="117">
        <v>28087483000000</v>
      </c>
      <c r="N960" s="116">
        <v>0.17465391280000001</v>
      </c>
      <c r="O960" s="116">
        <v>0.13252818050000001</v>
      </c>
      <c r="P960" s="116">
        <v>55</v>
      </c>
    </row>
    <row r="961" spans="1:16" x14ac:dyDescent="0.25">
      <c r="A961" s="5" t="str">
        <f t="shared" si="25"/>
        <v>Off-balance sheet items to total assets201306</v>
      </c>
      <c r="B961" s="116">
        <v>201306</v>
      </c>
      <c r="C961" s="116">
        <v>46</v>
      </c>
      <c r="D961" s="116" t="s">
        <v>39</v>
      </c>
      <c r="E961" s="116">
        <v>2.91385321E-2</v>
      </c>
      <c r="F961" s="116">
        <v>7.6328311999999995E-2</v>
      </c>
      <c r="G961" s="116">
        <v>0.1467038222</v>
      </c>
      <c r="H961" s="116">
        <v>0.15282500290000001</v>
      </c>
      <c r="I961" s="116">
        <v>0.18145872169999999</v>
      </c>
      <c r="J961" s="116">
        <v>0.2039339218</v>
      </c>
      <c r="K961" s="116">
        <v>0.3375342657</v>
      </c>
      <c r="L961" s="117">
        <v>4900681000000</v>
      </c>
      <c r="M961" s="117">
        <v>27007140000000</v>
      </c>
      <c r="N961" s="116">
        <v>0.17629945320000001</v>
      </c>
      <c r="O961" s="116">
        <v>0.13346292500000001</v>
      </c>
      <c r="P961" s="116">
        <v>55</v>
      </c>
    </row>
    <row r="962" spans="1:16" x14ac:dyDescent="0.25">
      <c r="A962" s="5" t="str">
        <f t="shared" ref="A962:A1025" si="26">CONCATENATE(D962,B962)</f>
        <v>Off-balance sheet items to total assets201309</v>
      </c>
      <c r="B962" s="116">
        <v>201309</v>
      </c>
      <c r="C962" s="116">
        <v>46</v>
      </c>
      <c r="D962" s="116" t="s">
        <v>39</v>
      </c>
      <c r="E962" s="116">
        <v>2.4967509200000002E-2</v>
      </c>
      <c r="F962" s="116">
        <v>7.7663669099999999E-2</v>
      </c>
      <c r="G962" s="116">
        <v>0.1485078705</v>
      </c>
      <c r="H962" s="116">
        <v>0.15482535310000001</v>
      </c>
      <c r="I962" s="116">
        <v>0.1862750131</v>
      </c>
      <c r="J962" s="116">
        <v>0.21660202749999999</v>
      </c>
      <c r="K962" s="116">
        <v>0.3155556578</v>
      </c>
      <c r="L962" s="117">
        <v>4929318600000</v>
      </c>
      <c r="M962" s="117">
        <v>26462586000000</v>
      </c>
      <c r="N962" s="116">
        <v>0.17524982689999999</v>
      </c>
      <c r="O962" s="116">
        <v>0.13019447719999999</v>
      </c>
      <c r="P962" s="116">
        <v>55</v>
      </c>
    </row>
    <row r="963" spans="1:16" x14ac:dyDescent="0.25">
      <c r="A963" s="5" t="str">
        <f t="shared" si="26"/>
        <v>Off-balance sheet items to total assets201312</v>
      </c>
      <c r="B963" s="116">
        <v>201312</v>
      </c>
      <c r="C963" s="116">
        <v>46</v>
      </c>
      <c r="D963" s="116" t="s">
        <v>39</v>
      </c>
      <c r="E963" s="116">
        <v>2.7238877000000002E-2</v>
      </c>
      <c r="F963" s="116">
        <v>7.6579386799999996E-2</v>
      </c>
      <c r="G963" s="116">
        <v>0.1521213612</v>
      </c>
      <c r="H963" s="116">
        <v>0.158193163</v>
      </c>
      <c r="I963" s="116">
        <v>0.19022927789999999</v>
      </c>
      <c r="J963" s="116">
        <v>0.2219693562</v>
      </c>
      <c r="K963" s="116">
        <v>0.33776245700000002</v>
      </c>
      <c r="L963" s="117">
        <v>4798579400000</v>
      </c>
      <c r="M963" s="117">
        <v>25225241000000</v>
      </c>
      <c r="N963" s="116">
        <v>0.1698676861</v>
      </c>
      <c r="O963" s="116">
        <v>0.13703168769999999</v>
      </c>
      <c r="P963" s="116">
        <v>55</v>
      </c>
    </row>
    <row r="964" spans="1:16" x14ac:dyDescent="0.25">
      <c r="A964" s="5" t="str">
        <f t="shared" si="26"/>
        <v>Off-balance sheet items to total assets201403</v>
      </c>
      <c r="B964" s="116">
        <v>201403</v>
      </c>
      <c r="C964" s="116">
        <v>46</v>
      </c>
      <c r="D964" s="116" t="s">
        <v>39</v>
      </c>
      <c r="E964" s="116">
        <v>2.0959999999999999E-2</v>
      </c>
      <c r="F964" s="116">
        <v>8.2864162199999994E-2</v>
      </c>
      <c r="G964" s="116">
        <v>0.14777464700000001</v>
      </c>
      <c r="H964" s="116">
        <v>0.1584631993</v>
      </c>
      <c r="I964" s="116">
        <v>0.18720920769999999</v>
      </c>
      <c r="J964" s="116">
        <v>0.22281692710000001</v>
      </c>
      <c r="K964" s="116">
        <v>0.32991230430000001</v>
      </c>
      <c r="L964" s="117">
        <v>4821879200000</v>
      </c>
      <c r="M964" s="117">
        <v>25756635000000</v>
      </c>
      <c r="N964" s="116">
        <v>0.16840052859999999</v>
      </c>
      <c r="O964" s="116">
        <v>0.1389135001</v>
      </c>
      <c r="P964" s="116">
        <v>55</v>
      </c>
    </row>
    <row r="965" spans="1:16" x14ac:dyDescent="0.25">
      <c r="A965" s="5" t="str">
        <f t="shared" si="26"/>
        <v>Off-balance sheet items to total assets201406</v>
      </c>
      <c r="B965" s="116">
        <v>201406</v>
      </c>
      <c r="C965" s="116">
        <v>46</v>
      </c>
      <c r="D965" s="116" t="s">
        <v>39</v>
      </c>
      <c r="E965" s="116">
        <v>1.8720281700000001E-2</v>
      </c>
      <c r="F965" s="116">
        <v>8.16880938E-2</v>
      </c>
      <c r="G965" s="116">
        <v>0.14436822390000001</v>
      </c>
      <c r="H965" s="116">
        <v>0.15880462340000001</v>
      </c>
      <c r="I965" s="116">
        <v>0.1877169072</v>
      </c>
      <c r="J965" s="116">
        <v>0.22571357240000001</v>
      </c>
      <c r="K965" s="116">
        <v>0.3181329309</v>
      </c>
      <c r="L965" s="117">
        <v>4861964800000</v>
      </c>
      <c r="M965" s="117">
        <v>25900516000000</v>
      </c>
      <c r="N965" s="116">
        <v>0.18432466419999999</v>
      </c>
      <c r="O965" s="116">
        <v>0.13612561409999999</v>
      </c>
      <c r="P965" s="116">
        <v>55</v>
      </c>
    </row>
    <row r="966" spans="1:16" x14ac:dyDescent="0.25">
      <c r="A966" s="5" t="str">
        <f t="shared" si="26"/>
        <v>Off-balance sheet items to total assets201409</v>
      </c>
      <c r="B966" s="116">
        <v>201409</v>
      </c>
      <c r="C966" s="116">
        <v>46</v>
      </c>
      <c r="D966" s="116" t="s">
        <v>39</v>
      </c>
      <c r="E966" s="116">
        <v>5.3380158599999998E-2</v>
      </c>
      <c r="F966" s="116">
        <v>0.12977206459999999</v>
      </c>
      <c r="G966" s="116">
        <v>0.16737874720000001</v>
      </c>
      <c r="H966" s="116">
        <v>0.16438510710000001</v>
      </c>
      <c r="I966" s="116">
        <v>0.1868733971</v>
      </c>
      <c r="J966" s="116">
        <v>0.19909513079999999</v>
      </c>
      <c r="K966" s="116">
        <v>0.30248749809999997</v>
      </c>
      <c r="L966" s="117">
        <v>5012159500000</v>
      </c>
      <c r="M966" s="117">
        <v>26821151000000</v>
      </c>
      <c r="N966" s="116">
        <v>0.1779193456</v>
      </c>
      <c r="O966" s="116">
        <v>0.1537232114</v>
      </c>
      <c r="P966" s="116">
        <v>55</v>
      </c>
    </row>
    <row r="967" spans="1:16" x14ac:dyDescent="0.25">
      <c r="A967" s="5" t="str">
        <f t="shared" si="26"/>
        <v>Off-balance sheet items to total assets201412</v>
      </c>
      <c r="B967" s="116">
        <v>201412</v>
      </c>
      <c r="C967" s="116">
        <v>46</v>
      </c>
      <c r="D967" s="116" t="s">
        <v>39</v>
      </c>
      <c r="E967" s="116">
        <v>5.4748920700000002E-2</v>
      </c>
      <c r="F967" s="116">
        <v>0.1297913389</v>
      </c>
      <c r="G967" s="116">
        <v>0.1630343548</v>
      </c>
      <c r="H967" s="116">
        <v>0.17670988160000001</v>
      </c>
      <c r="I967" s="116">
        <v>0.18817496280000001</v>
      </c>
      <c r="J967" s="116">
        <v>0.21033882249999999</v>
      </c>
      <c r="K967" s="116">
        <v>0.32024246319999999</v>
      </c>
      <c r="L967" s="117">
        <v>5028291700000</v>
      </c>
      <c r="M967" s="117">
        <v>26721364000000</v>
      </c>
      <c r="N967" s="116">
        <v>0.1819251882</v>
      </c>
      <c r="O967" s="116">
        <v>0.15318855310000001</v>
      </c>
      <c r="P967" s="116">
        <v>55</v>
      </c>
    </row>
    <row r="968" spans="1:16" x14ac:dyDescent="0.25">
      <c r="A968" s="5" t="str">
        <f t="shared" si="26"/>
        <v>Total assets200912</v>
      </c>
      <c r="B968" s="116">
        <v>200912</v>
      </c>
      <c r="C968" s="116">
        <v>47</v>
      </c>
      <c r="D968" s="116" t="s">
        <v>95</v>
      </c>
      <c r="E968" s="116">
        <v>-0.237262055</v>
      </c>
      <c r="F968" s="116">
        <v>-8.1907087000000003E-2</v>
      </c>
      <c r="G968" s="116">
        <v>-1.1753395E-2</v>
      </c>
      <c r="H968" s="116">
        <v>1.6270351400000001E-2</v>
      </c>
      <c r="I968" s="116">
        <v>-2.7652998000000002E-2</v>
      </c>
      <c r="J968" s="116">
        <v>5.7855821000000002E-2</v>
      </c>
      <c r="K968" s="116">
        <v>0.18791866630000001</v>
      </c>
      <c r="L968" s="117">
        <v>-709555000000</v>
      </c>
      <c r="M968" s="117">
        <v>25659244000000</v>
      </c>
      <c r="N968" s="116">
        <v>-6.9295837999999998E-2</v>
      </c>
      <c r="O968" s="116">
        <v>1.3355464000000001E-3</v>
      </c>
      <c r="P968" s="116">
        <v>48</v>
      </c>
    </row>
    <row r="969" spans="1:16" x14ac:dyDescent="0.25">
      <c r="A969" s="5" t="str">
        <f t="shared" si="26"/>
        <v>Total assets201003</v>
      </c>
      <c r="B969" s="116">
        <v>201003</v>
      </c>
      <c r="C969" s="116">
        <v>47</v>
      </c>
      <c r="D969" s="116" t="s">
        <v>95</v>
      </c>
      <c r="E969" s="116">
        <v>-0.16962055100000001</v>
      </c>
      <c r="F969" s="116">
        <v>-4.7065932999999997E-2</v>
      </c>
      <c r="G969" s="116">
        <v>1.49689395E-2</v>
      </c>
      <c r="H969" s="116">
        <v>5.1255108000000001E-3</v>
      </c>
      <c r="I969" s="116">
        <v>-5.061744E-3</v>
      </c>
      <c r="J969" s="116">
        <v>6.4102402200000005E-2</v>
      </c>
      <c r="K969" s="116">
        <v>0.12470201910000001</v>
      </c>
      <c r="L969" s="117">
        <v>-131856700000</v>
      </c>
      <c r="M969" s="117">
        <v>26049665000000</v>
      </c>
      <c r="N969" s="116">
        <v>-2.1838064000000001E-2</v>
      </c>
      <c r="O969" s="116">
        <v>1.7948800899999999E-2</v>
      </c>
      <c r="P969" s="116">
        <v>48</v>
      </c>
    </row>
    <row r="970" spans="1:16" x14ac:dyDescent="0.25">
      <c r="A970" s="5" t="str">
        <f t="shared" si="26"/>
        <v>Total assets201006</v>
      </c>
      <c r="B970" s="116">
        <v>201006</v>
      </c>
      <c r="C970" s="116">
        <v>47</v>
      </c>
      <c r="D970" s="116" t="s">
        <v>95</v>
      </c>
      <c r="E970" s="116">
        <v>-8.6105502E-2</v>
      </c>
      <c r="F970" s="116">
        <v>-3.0057047999999999E-2</v>
      </c>
      <c r="G970" s="116">
        <v>3.6688317099999999E-2</v>
      </c>
      <c r="H970" s="116">
        <v>3.4739598500000003E-2</v>
      </c>
      <c r="I970" s="116">
        <v>5.6663567800000002E-2</v>
      </c>
      <c r="J970" s="116">
        <v>7.4909642400000004E-2</v>
      </c>
      <c r="K970" s="116">
        <v>0.17015217669999999</v>
      </c>
      <c r="L970" s="117">
        <v>1445571800000</v>
      </c>
      <c r="M970" s="117">
        <v>25511486000000</v>
      </c>
      <c r="N970" s="116">
        <v>4.7506250200000003E-2</v>
      </c>
      <c r="O970" s="116">
        <v>3.1467689E-2</v>
      </c>
      <c r="P970" s="116">
        <v>48</v>
      </c>
    </row>
    <row r="971" spans="1:16" x14ac:dyDescent="0.25">
      <c r="A971" s="5" t="str">
        <f t="shared" si="26"/>
        <v>Total assets201009</v>
      </c>
      <c r="B971" s="116">
        <v>201009</v>
      </c>
      <c r="C971" s="116">
        <v>47</v>
      </c>
      <c r="D971" s="116" t="s">
        <v>95</v>
      </c>
      <c r="E971" s="116">
        <v>-0.103190333</v>
      </c>
      <c r="F971" s="116">
        <v>-2.8977875E-2</v>
      </c>
      <c r="G971" s="116">
        <v>1.9216301099999999E-2</v>
      </c>
      <c r="H971" s="116">
        <v>2.6269418700000002E-2</v>
      </c>
      <c r="I971" s="116">
        <v>8.9876254700000005E-2</v>
      </c>
      <c r="J971" s="116">
        <v>7.1349418999999997E-2</v>
      </c>
      <c r="K971" s="116">
        <v>0.1371160639</v>
      </c>
      <c r="L971" s="117">
        <v>2225207800000</v>
      </c>
      <c r="M971" s="117">
        <v>24758573000000</v>
      </c>
      <c r="N971" s="116">
        <v>6.2374204500000002E-2</v>
      </c>
      <c r="O971" s="116">
        <v>1.5316399600000001E-2</v>
      </c>
      <c r="P971" s="116">
        <v>48</v>
      </c>
    </row>
    <row r="972" spans="1:16" x14ac:dyDescent="0.25">
      <c r="A972" s="5" t="str">
        <f t="shared" si="26"/>
        <v>Total assets201012</v>
      </c>
      <c r="B972" s="116">
        <v>201012</v>
      </c>
      <c r="C972" s="116">
        <v>47</v>
      </c>
      <c r="D972" s="116" t="s">
        <v>95</v>
      </c>
      <c r="E972" s="116">
        <v>-0.11035969</v>
      </c>
      <c r="F972" s="116">
        <v>-4.0682461000000003E-2</v>
      </c>
      <c r="G972" s="116">
        <v>1.94705828E-2</v>
      </c>
      <c r="H972" s="116">
        <v>1.5279095899999999E-2</v>
      </c>
      <c r="I972" s="116">
        <v>4.3136955800000001E-2</v>
      </c>
      <c r="J972" s="116">
        <v>6.3979244500000004E-2</v>
      </c>
      <c r="K972" s="116">
        <v>0.1145538233</v>
      </c>
      <c r="L972" s="117">
        <v>1076253600000</v>
      </c>
      <c r="M972" s="117">
        <v>24949689000000</v>
      </c>
      <c r="N972" s="116">
        <v>4.0150574699999997E-2</v>
      </c>
      <c r="O972" s="116">
        <v>1.2222520400000001E-2</v>
      </c>
      <c r="P972" s="116">
        <v>50</v>
      </c>
    </row>
    <row r="973" spans="1:16" x14ac:dyDescent="0.25">
      <c r="A973" s="5" t="str">
        <f t="shared" si="26"/>
        <v>Total assets201103</v>
      </c>
      <c r="B973" s="116">
        <v>201103</v>
      </c>
      <c r="C973" s="116">
        <v>47</v>
      </c>
      <c r="D973" s="116" t="s">
        <v>95</v>
      </c>
      <c r="E973" s="116">
        <v>-0.147893055</v>
      </c>
      <c r="F973" s="116">
        <v>-5.8297584E-2</v>
      </c>
      <c r="G973" s="116">
        <v>-2.9019232999999998E-2</v>
      </c>
      <c r="H973" s="116">
        <v>1.536718E-4</v>
      </c>
      <c r="I973" s="116">
        <v>-1.1551594E-2</v>
      </c>
      <c r="J973" s="116">
        <v>2.6129404200000001E-2</v>
      </c>
      <c r="K973" s="116">
        <v>0.1500334254</v>
      </c>
      <c r="L973" s="117">
        <v>-299465700000</v>
      </c>
      <c r="M973" s="117">
        <v>25924189000000</v>
      </c>
      <c r="N973" s="116">
        <v>-3.1015133E-2</v>
      </c>
      <c r="O973" s="116">
        <v>-2.4800417000000002E-2</v>
      </c>
      <c r="P973" s="116">
        <v>50</v>
      </c>
    </row>
    <row r="974" spans="1:16" x14ac:dyDescent="0.25">
      <c r="A974" s="5" t="str">
        <f t="shared" si="26"/>
        <v>Total assets201106</v>
      </c>
      <c r="B974" s="116">
        <v>201106</v>
      </c>
      <c r="C974" s="116">
        <v>47</v>
      </c>
      <c r="D974" s="116" t="s">
        <v>95</v>
      </c>
      <c r="E974" s="116">
        <v>-0.18703795400000001</v>
      </c>
      <c r="F974" s="116">
        <v>-9.7201166000000006E-2</v>
      </c>
      <c r="G974" s="116">
        <v>-3.8598934000000001E-2</v>
      </c>
      <c r="H974" s="116">
        <v>-3.4246202000000003E-2</v>
      </c>
      <c r="I974" s="116">
        <v>6.1079500999999996E-3</v>
      </c>
      <c r="J974" s="116">
        <v>8.4477167999999995E-3</v>
      </c>
      <c r="K974" s="116">
        <v>7.8270187300000002E-2</v>
      </c>
      <c r="L974" s="117">
        <v>164691562604</v>
      </c>
      <c r="M974" s="117">
        <v>26963475000000</v>
      </c>
      <c r="N974" s="116">
        <v>-5.4350147000000001E-2</v>
      </c>
      <c r="O974" s="116">
        <v>-3.0481011999999998E-2</v>
      </c>
      <c r="P974" s="116">
        <v>50</v>
      </c>
    </row>
    <row r="975" spans="1:16" x14ac:dyDescent="0.25">
      <c r="A975" s="5" t="str">
        <f t="shared" si="26"/>
        <v>Total assets201109</v>
      </c>
      <c r="B975" s="116">
        <v>201109</v>
      </c>
      <c r="C975" s="116">
        <v>47</v>
      </c>
      <c r="D975" s="116" t="s">
        <v>95</v>
      </c>
      <c r="E975" s="116">
        <v>-0.113280539</v>
      </c>
      <c r="F975" s="116">
        <v>-4.8590380000000002E-2</v>
      </c>
      <c r="G975" s="116">
        <v>1.03045325E-2</v>
      </c>
      <c r="H975" s="116">
        <v>2.5261384599999999E-2</v>
      </c>
      <c r="I975" s="116">
        <v>9.0837542899999998E-2</v>
      </c>
      <c r="J975" s="116">
        <v>4.7356214200000003E-2</v>
      </c>
      <c r="K975" s="116">
        <v>0.19600010840000001</v>
      </c>
      <c r="L975" s="117">
        <v>2451726700000</v>
      </c>
      <c r="M975" s="117">
        <v>26990236000000</v>
      </c>
      <c r="N975" s="116">
        <v>2.20984709E-2</v>
      </c>
      <c r="O975" s="116">
        <v>5.2522235E-3</v>
      </c>
      <c r="P975" s="116">
        <v>51</v>
      </c>
    </row>
    <row r="976" spans="1:16" x14ac:dyDescent="0.25">
      <c r="A976" s="5" t="str">
        <f t="shared" si="26"/>
        <v>Total assets201112</v>
      </c>
      <c r="B976" s="116">
        <v>201112</v>
      </c>
      <c r="C976" s="116">
        <v>47</v>
      </c>
      <c r="D976" s="116" t="s">
        <v>95</v>
      </c>
      <c r="E976" s="116">
        <v>-0.15324611799999999</v>
      </c>
      <c r="F976" s="116">
        <v>-6.9298738999999998E-2</v>
      </c>
      <c r="G976" s="116">
        <v>-4.183661E-3</v>
      </c>
      <c r="H976" s="116">
        <v>-4.3932800000000001E-4</v>
      </c>
      <c r="I976" s="116">
        <v>0.1012302133</v>
      </c>
      <c r="J976" s="116">
        <v>8.0122065399999998E-2</v>
      </c>
      <c r="K976" s="116">
        <v>0.13563687150000001</v>
      </c>
      <c r="L976" s="117">
        <v>2634611700000</v>
      </c>
      <c r="M976" s="117">
        <v>26025943000000</v>
      </c>
      <c r="N976" s="116">
        <v>6.0123926899999999E-2</v>
      </c>
      <c r="O976" s="116">
        <v>-1.9247915000000001E-2</v>
      </c>
      <c r="P976" s="116">
        <v>51</v>
      </c>
    </row>
    <row r="977" spans="1:16" x14ac:dyDescent="0.25">
      <c r="A977" s="5" t="str">
        <f t="shared" si="26"/>
        <v>Total assets201203</v>
      </c>
      <c r="B977" s="116">
        <v>201203</v>
      </c>
      <c r="C977" s="116">
        <v>47</v>
      </c>
      <c r="D977" s="116" t="s">
        <v>95</v>
      </c>
      <c r="E977" s="116">
        <v>-0.27987350500000002</v>
      </c>
      <c r="F977" s="116">
        <v>-7.2183402999999993E-2</v>
      </c>
      <c r="G977" s="116">
        <v>1.17077137E-2</v>
      </c>
      <c r="H977" s="116">
        <v>-1.2830375E-2</v>
      </c>
      <c r="I977" s="116">
        <v>0.10435827120000001</v>
      </c>
      <c r="J977" s="116">
        <v>7.4656558799999995E-2</v>
      </c>
      <c r="K977" s="116">
        <v>0.14170265139999999</v>
      </c>
      <c r="L977" s="117">
        <v>2673485900000</v>
      </c>
      <c r="M977" s="117">
        <v>25618342000000</v>
      </c>
      <c r="N977" s="116">
        <v>5.01326224E-2</v>
      </c>
      <c r="O977" s="116">
        <v>-6.1558450000000001E-3</v>
      </c>
      <c r="P977" s="116">
        <v>51</v>
      </c>
    </row>
    <row r="978" spans="1:16" x14ac:dyDescent="0.25">
      <c r="A978" s="5" t="str">
        <f t="shared" si="26"/>
        <v>Total assets201206</v>
      </c>
      <c r="B978" s="116">
        <v>201206</v>
      </c>
      <c r="C978" s="116">
        <v>47</v>
      </c>
      <c r="D978" s="116" t="s">
        <v>95</v>
      </c>
      <c r="E978" s="116">
        <v>-0.204109551</v>
      </c>
      <c r="F978" s="116">
        <v>-5.3814955999999997E-2</v>
      </c>
      <c r="G978" s="116">
        <v>3.7255870000000003E-2</v>
      </c>
      <c r="H978" s="116">
        <v>1.74677045E-2</v>
      </c>
      <c r="I978" s="116">
        <v>7.2857555800000001E-2</v>
      </c>
      <c r="J978" s="116">
        <v>9.4934059000000001E-2</v>
      </c>
      <c r="K978" s="116">
        <v>0.22227379059999999</v>
      </c>
      <c r="L978" s="117">
        <v>1976024300000</v>
      </c>
      <c r="M978" s="117">
        <v>27121749000000</v>
      </c>
      <c r="N978" s="116">
        <v>7.8531170999999997E-2</v>
      </c>
      <c r="O978" s="116">
        <v>3.1334178999999997E-2</v>
      </c>
      <c r="P978" s="116">
        <v>56</v>
      </c>
    </row>
    <row r="979" spans="1:16" x14ac:dyDescent="0.25">
      <c r="A979" s="5" t="str">
        <f t="shared" si="26"/>
        <v>Total assets201209</v>
      </c>
      <c r="B979" s="116">
        <v>201209</v>
      </c>
      <c r="C979" s="116">
        <v>47</v>
      </c>
      <c r="D979" s="116" t="s">
        <v>95</v>
      </c>
      <c r="E979" s="116">
        <v>-0.25118124200000003</v>
      </c>
      <c r="F979" s="116">
        <v>-7.9774627000000001E-2</v>
      </c>
      <c r="G979" s="116">
        <v>2.5635533999999998E-3</v>
      </c>
      <c r="H979" s="116">
        <v>-2.1609209000000001E-2</v>
      </c>
      <c r="I979" s="116">
        <v>-4.321386E-3</v>
      </c>
      <c r="J979" s="116">
        <v>5.3618004400000002E-2</v>
      </c>
      <c r="K979" s="116">
        <v>0.16522120840000001</v>
      </c>
      <c r="L979" s="117">
        <v>-127202200000</v>
      </c>
      <c r="M979" s="117">
        <v>29435508000000</v>
      </c>
      <c r="N979" s="116">
        <v>1.7648195700000001E-2</v>
      </c>
      <c r="O979" s="116">
        <v>-1.510396E-2</v>
      </c>
      <c r="P979" s="116">
        <v>56</v>
      </c>
    </row>
    <row r="980" spans="1:16" x14ac:dyDescent="0.25">
      <c r="A980" s="5" t="str">
        <f t="shared" si="26"/>
        <v>Total assets201212</v>
      </c>
      <c r="B980" s="116">
        <v>201212</v>
      </c>
      <c r="C980" s="116">
        <v>47</v>
      </c>
      <c r="D980" s="116" t="s">
        <v>95</v>
      </c>
      <c r="E980" s="116">
        <v>-0.28576828599999998</v>
      </c>
      <c r="F980" s="116">
        <v>-8.2530571999999996E-2</v>
      </c>
      <c r="G980" s="116">
        <v>-1.7536688000000002E-2</v>
      </c>
      <c r="H980" s="116">
        <v>-2.5801175999999999E-2</v>
      </c>
      <c r="I980" s="116">
        <v>-2.2556350999999999E-2</v>
      </c>
      <c r="J980" s="116">
        <v>4.3934759300000001E-2</v>
      </c>
      <c r="K980" s="116">
        <v>0.1271220213</v>
      </c>
      <c r="L980" s="117">
        <v>-646477500000</v>
      </c>
      <c r="M980" s="117">
        <v>28660555000000</v>
      </c>
      <c r="N980" s="116">
        <v>-2.5197635999999999E-2</v>
      </c>
      <c r="O980" s="116">
        <v>-9.4420609999999999E-3</v>
      </c>
      <c r="P980" s="116">
        <v>56</v>
      </c>
    </row>
    <row r="981" spans="1:16" x14ac:dyDescent="0.25">
      <c r="A981" s="5" t="str">
        <f t="shared" si="26"/>
        <v>Total assets201303</v>
      </c>
      <c r="B981" s="116">
        <v>201303</v>
      </c>
      <c r="C981" s="116">
        <v>47</v>
      </c>
      <c r="D981" s="116" t="s">
        <v>95</v>
      </c>
      <c r="E981" s="116">
        <v>-0.153252373</v>
      </c>
      <c r="F981" s="116">
        <v>-7.2164857999999998E-2</v>
      </c>
      <c r="G981" s="116">
        <v>-1.7161673999999998E-2</v>
      </c>
      <c r="H981" s="116">
        <v>7.9505806999999994E-3</v>
      </c>
      <c r="I981" s="116">
        <v>-6.1031610000000002E-3</v>
      </c>
      <c r="J981" s="116">
        <v>3.1293563099999998E-2</v>
      </c>
      <c r="K981" s="116">
        <v>0.293637329</v>
      </c>
      <c r="L981" s="117">
        <v>-172475100000</v>
      </c>
      <c r="M981" s="117">
        <v>28259958000000</v>
      </c>
      <c r="N981" s="116">
        <v>-2.3485778999999998E-2</v>
      </c>
      <c r="O981" s="116">
        <v>-1.2728557999999999E-2</v>
      </c>
      <c r="P981" s="116">
        <v>55</v>
      </c>
    </row>
    <row r="982" spans="1:16" x14ac:dyDescent="0.25">
      <c r="A982" s="5" t="str">
        <f t="shared" si="26"/>
        <v>Total assets201306</v>
      </c>
      <c r="B982" s="116">
        <v>201306</v>
      </c>
      <c r="C982" s="116">
        <v>47</v>
      </c>
      <c r="D982" s="116" t="s">
        <v>95</v>
      </c>
      <c r="E982" s="116">
        <v>-0.178795502</v>
      </c>
      <c r="F982" s="116">
        <v>-0.112749984</v>
      </c>
      <c r="G982" s="116">
        <v>-5.7652153999999997E-2</v>
      </c>
      <c r="H982" s="116">
        <v>-3.7184509999999997E-2</v>
      </c>
      <c r="I982" s="116">
        <v>-7.0418681999999996E-2</v>
      </c>
      <c r="J982" s="116">
        <v>-1.0432800000000001E-2</v>
      </c>
      <c r="K982" s="116">
        <v>0.22074663889999999</v>
      </c>
      <c r="L982" s="117">
        <v>-2046168000000</v>
      </c>
      <c r="M982" s="117">
        <v>29057173000000</v>
      </c>
      <c r="N982" s="116">
        <v>-6.9814671999999994E-2</v>
      </c>
      <c r="O982" s="116">
        <v>-5.3716978999999998E-2</v>
      </c>
      <c r="P982" s="116">
        <v>55</v>
      </c>
    </row>
    <row r="983" spans="1:16" x14ac:dyDescent="0.25">
      <c r="A983" s="5" t="str">
        <f t="shared" si="26"/>
        <v>Total assets201309</v>
      </c>
      <c r="B983" s="116">
        <v>201309</v>
      </c>
      <c r="C983" s="116">
        <v>47</v>
      </c>
      <c r="D983" s="116" t="s">
        <v>95</v>
      </c>
      <c r="E983" s="116">
        <v>-0.20169737099999999</v>
      </c>
      <c r="F983" s="116">
        <v>-0.102653093</v>
      </c>
      <c r="G983" s="116">
        <v>-7.6776353000000006E-2</v>
      </c>
      <c r="H983" s="116">
        <v>-6.3621615000000006E-2</v>
      </c>
      <c r="I983" s="116">
        <v>-9.6159252000000001E-2</v>
      </c>
      <c r="J983" s="116">
        <v>-2.9061329E-2</v>
      </c>
      <c r="K983" s="116">
        <v>0.13033166730000001</v>
      </c>
      <c r="L983" s="117">
        <v>-2815344000000</v>
      </c>
      <c r="M983" s="117">
        <v>29277930000000</v>
      </c>
      <c r="N983" s="116">
        <v>-9.4214906000000001E-2</v>
      </c>
      <c r="O983" s="116">
        <v>-5.9294162999999997E-2</v>
      </c>
      <c r="P983" s="116">
        <v>55</v>
      </c>
    </row>
    <row r="984" spans="1:16" x14ac:dyDescent="0.25">
      <c r="A984" s="5" t="str">
        <f t="shared" si="26"/>
        <v>Total assets201312</v>
      </c>
      <c r="B984" s="116">
        <v>201312</v>
      </c>
      <c r="C984" s="116">
        <v>47</v>
      </c>
      <c r="D984" s="116" t="s">
        <v>95</v>
      </c>
      <c r="E984" s="116">
        <v>-0.225648561</v>
      </c>
      <c r="F984" s="116">
        <v>-0.115493293</v>
      </c>
      <c r="G984" s="116">
        <v>-6.3552340999999998E-2</v>
      </c>
      <c r="H984" s="116">
        <v>-6.6248643999999995E-2</v>
      </c>
      <c r="I984" s="116">
        <v>-9.8623182000000004E-2</v>
      </c>
      <c r="J984" s="116">
        <v>-3.0598578000000001E-2</v>
      </c>
      <c r="K984" s="116">
        <v>7.2328863600000001E-2</v>
      </c>
      <c r="L984" s="117">
        <v>-2759993000000</v>
      </c>
      <c r="M984" s="117">
        <v>27985234000000</v>
      </c>
      <c r="N984" s="116">
        <v>-0.103474813</v>
      </c>
      <c r="O984" s="116">
        <v>-5.3602257E-2</v>
      </c>
      <c r="P984" s="116">
        <v>55</v>
      </c>
    </row>
    <row r="985" spans="1:16" x14ac:dyDescent="0.25">
      <c r="A985" s="5" t="str">
        <f t="shared" si="26"/>
        <v>Total assets201403</v>
      </c>
      <c r="B985" s="116">
        <v>201403</v>
      </c>
      <c r="C985" s="116">
        <v>47</v>
      </c>
      <c r="D985" s="116" t="s">
        <v>95</v>
      </c>
      <c r="E985" s="116">
        <v>-0.218745941</v>
      </c>
      <c r="F985" s="116">
        <v>-9.7114117E-2</v>
      </c>
      <c r="G985" s="116">
        <v>-5.7618257999999999E-2</v>
      </c>
      <c r="H985" s="116">
        <v>-6.6747078000000001E-2</v>
      </c>
      <c r="I985" s="116">
        <v>-8.2985299999999998E-2</v>
      </c>
      <c r="J985" s="116">
        <v>-3.9788206E-2</v>
      </c>
      <c r="K985" s="116">
        <v>4.6412553400000001E-2</v>
      </c>
      <c r="L985" s="117">
        <v>-2330848000000</v>
      </c>
      <c r="M985" s="117">
        <v>28087483000000</v>
      </c>
      <c r="N985" s="116">
        <v>-5.8340156999999997E-2</v>
      </c>
      <c r="O985" s="116">
        <v>-5.7454575000000001E-2</v>
      </c>
      <c r="P985" s="116">
        <v>55</v>
      </c>
    </row>
    <row r="986" spans="1:16" x14ac:dyDescent="0.25">
      <c r="A986" s="5" t="str">
        <f t="shared" si="26"/>
        <v>Total assets201406</v>
      </c>
      <c r="B986" s="116">
        <v>201406</v>
      </c>
      <c r="C986" s="116">
        <v>47</v>
      </c>
      <c r="D986" s="116" t="s">
        <v>95</v>
      </c>
      <c r="E986" s="116">
        <v>-0.15972871299999999</v>
      </c>
      <c r="F986" s="116">
        <v>-8.2503475000000007E-2</v>
      </c>
      <c r="G986" s="116">
        <v>-3.4966708999999999E-2</v>
      </c>
      <c r="H986" s="116">
        <v>-1.3509255E-2</v>
      </c>
      <c r="I986" s="116">
        <v>-2.9459270999999999E-2</v>
      </c>
      <c r="J986" s="116">
        <v>7.4511908999999998E-3</v>
      </c>
      <c r="K986" s="116">
        <v>0.1147338639</v>
      </c>
      <c r="L986" s="117">
        <v>-795600000000</v>
      </c>
      <c r="M986" s="117">
        <v>27006779000000</v>
      </c>
      <c r="N986" s="116">
        <v>-2.5127577000000002E-2</v>
      </c>
      <c r="O986" s="116">
        <v>-3.6982541000000001E-2</v>
      </c>
      <c r="P986" s="116">
        <v>55</v>
      </c>
    </row>
    <row r="987" spans="1:16" x14ac:dyDescent="0.25">
      <c r="A987" s="5" t="str">
        <f t="shared" si="26"/>
        <v>Total assets201409</v>
      </c>
      <c r="B987" s="116">
        <v>201409</v>
      </c>
      <c r="C987" s="116">
        <v>47</v>
      </c>
      <c r="D987" s="116" t="s">
        <v>95</v>
      </c>
      <c r="E987" s="116">
        <v>-0.13443321999999999</v>
      </c>
      <c r="F987" s="116">
        <v>-5.3926387999999999E-2</v>
      </c>
      <c r="G987" s="116">
        <v>3.6494206000000002E-3</v>
      </c>
      <c r="H987" s="116">
        <v>1.04695619E-2</v>
      </c>
      <c r="I987" s="116">
        <v>1.3549868E-2</v>
      </c>
      <c r="J987" s="116">
        <v>4.9288399599999998E-2</v>
      </c>
      <c r="K987" s="116">
        <v>0.1506916911</v>
      </c>
      <c r="L987" s="117">
        <v>358564548043</v>
      </c>
      <c r="M987" s="117">
        <v>26462586000000</v>
      </c>
      <c r="N987" s="116">
        <v>2.8715656900000001E-2</v>
      </c>
      <c r="O987" s="116">
        <v>-2.2093621000000001E-2</v>
      </c>
      <c r="P987" s="116">
        <v>55</v>
      </c>
    </row>
    <row r="988" spans="1:16" x14ac:dyDescent="0.25">
      <c r="A988" s="5" t="str">
        <f t="shared" si="26"/>
        <v>Total assets201412</v>
      </c>
      <c r="B988" s="116">
        <v>201412</v>
      </c>
      <c r="C988" s="116">
        <v>47</v>
      </c>
      <c r="D988" s="116" t="s">
        <v>95</v>
      </c>
      <c r="E988" s="116">
        <v>-0.15369458899999999</v>
      </c>
      <c r="F988" s="116">
        <v>-3.5304097E-2</v>
      </c>
      <c r="G988" s="116">
        <v>1.0388372E-2</v>
      </c>
      <c r="H988" s="116">
        <v>9.8829325999999999E-3</v>
      </c>
      <c r="I988" s="116">
        <v>5.9310549499999997E-2</v>
      </c>
      <c r="J988" s="116">
        <v>7.2740197600000001E-2</v>
      </c>
      <c r="K988" s="116">
        <v>0.15700760229999999</v>
      </c>
      <c r="L988" s="117">
        <v>1496122900000</v>
      </c>
      <c r="M988" s="117">
        <v>25225241000000</v>
      </c>
      <c r="N988" s="116">
        <v>7.2626188300000005E-2</v>
      </c>
      <c r="O988" s="116">
        <v>-1.8187583E-2</v>
      </c>
      <c r="P988" s="116">
        <v>55</v>
      </c>
    </row>
    <row r="989" spans="1:16" x14ac:dyDescent="0.25">
      <c r="A989" s="5" t="str">
        <f t="shared" si="26"/>
        <v>Total loans200912</v>
      </c>
      <c r="B989" s="116">
        <v>200912</v>
      </c>
      <c r="C989" s="116">
        <v>48</v>
      </c>
      <c r="D989" s="116" t="s">
        <v>194</v>
      </c>
      <c r="E989" s="116">
        <v>-0.139432056</v>
      </c>
      <c r="F989" s="116">
        <v>-7.1075871999999998E-2</v>
      </c>
      <c r="G989" s="116">
        <v>7.0095666000000003E-3</v>
      </c>
      <c r="H989" s="116">
        <v>2.5563388900000001E-2</v>
      </c>
      <c r="I989" s="116">
        <v>6.1025953199999997E-2</v>
      </c>
      <c r="J989" s="116">
        <v>5.4167753399999997E-2</v>
      </c>
      <c r="K989" s="116">
        <v>0.1327435313</v>
      </c>
      <c r="L989" s="117">
        <v>822828444510</v>
      </c>
      <c r="M989" s="117">
        <v>13483254000000</v>
      </c>
      <c r="N989" s="116">
        <v>2.22210885E-2</v>
      </c>
      <c r="O989" s="116">
        <v>-1.0868404E-2</v>
      </c>
      <c r="P989" s="116">
        <v>47</v>
      </c>
    </row>
    <row r="990" spans="1:16" x14ac:dyDescent="0.25">
      <c r="A990" s="5" t="str">
        <f t="shared" si="26"/>
        <v>Total loans201003</v>
      </c>
      <c r="B990" s="116">
        <v>201003</v>
      </c>
      <c r="C990" s="116">
        <v>48</v>
      </c>
      <c r="D990" s="116" t="s">
        <v>194</v>
      </c>
      <c r="E990" s="116">
        <v>-0.179271868</v>
      </c>
      <c r="F990" s="116">
        <v>-5.4240363E-2</v>
      </c>
      <c r="G990" s="116">
        <v>6.8212938999999998E-3</v>
      </c>
      <c r="H990" s="116">
        <v>-6.1435299999999999E-4</v>
      </c>
      <c r="I990" s="116">
        <v>2.9445938500000001E-2</v>
      </c>
      <c r="J990" s="116">
        <v>5.3660474299999997E-2</v>
      </c>
      <c r="K990" s="116">
        <v>0.1306795345</v>
      </c>
      <c r="L990" s="117">
        <v>416839857587</v>
      </c>
      <c r="M990" s="117">
        <v>14156107000000</v>
      </c>
      <c r="N990" s="116">
        <v>6.8212938999999998E-3</v>
      </c>
      <c r="O990" s="116">
        <v>8.1027410999999997E-3</v>
      </c>
      <c r="P990" s="116">
        <v>47</v>
      </c>
    </row>
    <row r="991" spans="1:16" x14ac:dyDescent="0.25">
      <c r="A991" s="5" t="str">
        <f t="shared" si="26"/>
        <v>Total loans201006</v>
      </c>
      <c r="B991" s="116">
        <v>201006</v>
      </c>
      <c r="C991" s="116">
        <v>48</v>
      </c>
      <c r="D991" s="116" t="s">
        <v>194</v>
      </c>
      <c r="E991" s="116">
        <v>-0.14739792800000001</v>
      </c>
      <c r="F991" s="116">
        <v>-4.6378949000000003E-2</v>
      </c>
      <c r="G991" s="116">
        <v>1.40366767E-2</v>
      </c>
      <c r="H991" s="116">
        <v>1.7068080999999999E-2</v>
      </c>
      <c r="I991" s="116">
        <v>5.03196624E-2</v>
      </c>
      <c r="J991" s="116">
        <v>7.5598022000000001E-2</v>
      </c>
      <c r="K991" s="116">
        <v>0.17644019059999999</v>
      </c>
      <c r="L991" s="117">
        <v>719943304140</v>
      </c>
      <c r="M991" s="117">
        <v>14307395000000</v>
      </c>
      <c r="N991" s="116">
        <v>3.8615986800000002E-2</v>
      </c>
      <c r="O991" s="116">
        <v>1.9783695E-3</v>
      </c>
      <c r="P991" s="116">
        <v>47</v>
      </c>
    </row>
    <row r="992" spans="1:16" x14ac:dyDescent="0.25">
      <c r="A992" s="5" t="str">
        <f t="shared" si="26"/>
        <v>Total loans201009</v>
      </c>
      <c r="B992" s="116">
        <v>201009</v>
      </c>
      <c r="C992" s="116">
        <v>48</v>
      </c>
      <c r="D992" s="116" t="s">
        <v>194</v>
      </c>
      <c r="E992" s="116">
        <v>-0.16035997099999999</v>
      </c>
      <c r="F992" s="116">
        <v>-3.3078341999999997E-2</v>
      </c>
      <c r="G992" s="116">
        <v>2.12845812E-2</v>
      </c>
      <c r="H992" s="116">
        <v>1.6390726099999999E-2</v>
      </c>
      <c r="I992" s="116">
        <v>9.5205650500000003E-2</v>
      </c>
      <c r="J992" s="116">
        <v>7.7755910799999994E-2</v>
      </c>
      <c r="K992" s="116">
        <v>0.14472613009999999</v>
      </c>
      <c r="L992" s="117">
        <v>1326610800000</v>
      </c>
      <c r="M992" s="117">
        <v>13934160000000</v>
      </c>
      <c r="N992" s="116">
        <v>6.1933539199999998E-2</v>
      </c>
      <c r="O992" s="116">
        <v>4.5377344999999996E-3</v>
      </c>
      <c r="P992" s="116">
        <v>47</v>
      </c>
    </row>
    <row r="993" spans="1:16" x14ac:dyDescent="0.25">
      <c r="A993" s="5" t="str">
        <f t="shared" si="26"/>
        <v>Total loans201012</v>
      </c>
      <c r="B993" s="116">
        <v>201012</v>
      </c>
      <c r="C993" s="116">
        <v>48</v>
      </c>
      <c r="D993" s="116" t="s">
        <v>194</v>
      </c>
      <c r="E993" s="116">
        <v>-0.108082304</v>
      </c>
      <c r="F993" s="116">
        <v>-2.2288005999999999E-2</v>
      </c>
      <c r="G993" s="116">
        <v>2.76857982E-2</v>
      </c>
      <c r="H993" s="116">
        <v>2.7383927299999999E-2</v>
      </c>
      <c r="I993" s="116">
        <v>5.9848234899999998E-2</v>
      </c>
      <c r="J993" s="116">
        <v>6.3204656100000006E-2</v>
      </c>
      <c r="K993" s="116">
        <v>0.1395975978</v>
      </c>
      <c r="L993" s="117">
        <v>856193799304</v>
      </c>
      <c r="M993" s="117">
        <v>14306083000000</v>
      </c>
      <c r="N993" s="116">
        <v>4.9416875200000002E-2</v>
      </c>
      <c r="O993" s="116">
        <v>1.44407663E-2</v>
      </c>
      <c r="P993" s="116">
        <v>49</v>
      </c>
    </row>
    <row r="994" spans="1:16" x14ac:dyDescent="0.25">
      <c r="A994" s="5" t="str">
        <f t="shared" si="26"/>
        <v>Total loans201103</v>
      </c>
      <c r="B994" s="116">
        <v>201103</v>
      </c>
      <c r="C994" s="116">
        <v>48</v>
      </c>
      <c r="D994" s="116" t="s">
        <v>194</v>
      </c>
      <c r="E994" s="116">
        <v>-9.3283960999999999E-2</v>
      </c>
      <c r="F994" s="116">
        <v>-5.8870195E-2</v>
      </c>
      <c r="G994" s="116">
        <v>-2.8298170000000001E-3</v>
      </c>
      <c r="H994" s="116">
        <v>1.6370991000000001E-2</v>
      </c>
      <c r="I994" s="116">
        <v>3.7843970400000003E-2</v>
      </c>
      <c r="J994" s="116">
        <v>3.6641044300000002E-2</v>
      </c>
      <c r="K994" s="116">
        <v>0.17353376170000001</v>
      </c>
      <c r="L994" s="117">
        <v>551634059954</v>
      </c>
      <c r="M994" s="117">
        <v>14576538000000</v>
      </c>
      <c r="N994" s="116">
        <v>2.4517384100000001E-2</v>
      </c>
      <c r="O994" s="116">
        <v>-7.435728E-3</v>
      </c>
      <c r="P994" s="116">
        <v>49</v>
      </c>
    </row>
    <row r="995" spans="1:16" x14ac:dyDescent="0.25">
      <c r="A995" s="5" t="str">
        <f t="shared" si="26"/>
        <v>Total loans201106</v>
      </c>
      <c r="B995" s="116">
        <v>201106</v>
      </c>
      <c r="C995" s="116">
        <v>48</v>
      </c>
      <c r="D995" s="116" t="s">
        <v>194</v>
      </c>
      <c r="E995" s="116">
        <v>-0.14423423199999999</v>
      </c>
      <c r="F995" s="116">
        <v>-8.8164068999999998E-2</v>
      </c>
      <c r="G995" s="116">
        <v>-8.0290440000000008E-3</v>
      </c>
      <c r="H995" s="116">
        <v>-7.9546689999999993E-3</v>
      </c>
      <c r="I995" s="116">
        <v>7.1398342000000004E-2</v>
      </c>
      <c r="J995" s="116">
        <v>1.94213206E-2</v>
      </c>
      <c r="K995" s="116">
        <v>8.0502756699999997E-2</v>
      </c>
      <c r="L995" s="117">
        <v>1073192000000</v>
      </c>
      <c r="M995" s="117">
        <v>15031049000000</v>
      </c>
      <c r="N995" s="116">
        <v>-3.8907310000000001E-3</v>
      </c>
      <c r="O995" s="116">
        <v>-2.7442284000000001E-2</v>
      </c>
      <c r="P995" s="116">
        <v>49</v>
      </c>
    </row>
    <row r="996" spans="1:16" x14ac:dyDescent="0.25">
      <c r="A996" s="5" t="str">
        <f t="shared" si="26"/>
        <v>Total loans201109</v>
      </c>
      <c r="B996" s="116">
        <v>201109</v>
      </c>
      <c r="C996" s="116">
        <v>48</v>
      </c>
      <c r="D996" s="116" t="s">
        <v>194</v>
      </c>
      <c r="E996" s="116">
        <v>-0.102164531</v>
      </c>
      <c r="F996" s="116">
        <v>-6.3433168999999998E-2</v>
      </c>
      <c r="G996" s="116">
        <v>2.3480222E-3</v>
      </c>
      <c r="H996" s="116">
        <v>1.6501825899999999E-2</v>
      </c>
      <c r="I996" s="116">
        <v>8.2301945900000006E-2</v>
      </c>
      <c r="J996" s="116">
        <v>3.8703040000000001E-2</v>
      </c>
      <c r="K996" s="116">
        <v>0.16388535509999999</v>
      </c>
      <c r="L996" s="117">
        <v>1256302800000</v>
      </c>
      <c r="M996" s="117">
        <v>15264558000000</v>
      </c>
      <c r="N996" s="116">
        <v>1.02039052E-2</v>
      </c>
      <c r="O996" s="116">
        <v>-4.6388999999999999E-5</v>
      </c>
      <c r="P996" s="116">
        <v>50</v>
      </c>
    </row>
    <row r="997" spans="1:16" x14ac:dyDescent="0.25">
      <c r="A997" s="5" t="str">
        <f t="shared" si="26"/>
        <v>Total loans201112</v>
      </c>
      <c r="B997" s="116">
        <v>201112</v>
      </c>
      <c r="C997" s="116">
        <v>48</v>
      </c>
      <c r="D997" s="116" t="s">
        <v>194</v>
      </c>
      <c r="E997" s="116">
        <v>-0.165279381</v>
      </c>
      <c r="F997" s="116">
        <v>-6.8981783000000005E-2</v>
      </c>
      <c r="G997" s="116">
        <v>-2.5525829999999999E-2</v>
      </c>
      <c r="H997" s="116">
        <v>-2.5950305999999999E-2</v>
      </c>
      <c r="I997" s="116">
        <v>6.8807279099999993E-2</v>
      </c>
      <c r="J997" s="116">
        <v>2.5167109199999999E-2</v>
      </c>
      <c r="K997" s="116">
        <v>0.1199790875</v>
      </c>
      <c r="L997" s="117">
        <v>1043275000000</v>
      </c>
      <c r="M997" s="117">
        <v>15162277000000</v>
      </c>
      <c r="N997" s="116">
        <v>1.7719014999999999E-3</v>
      </c>
      <c r="O997" s="116">
        <v>-2.8816716999999999E-2</v>
      </c>
      <c r="P997" s="116">
        <v>50</v>
      </c>
    </row>
    <row r="998" spans="1:16" x14ac:dyDescent="0.25">
      <c r="A998" s="5" t="str">
        <f t="shared" si="26"/>
        <v>Total loans201203</v>
      </c>
      <c r="B998" s="116">
        <v>201203</v>
      </c>
      <c r="C998" s="116">
        <v>48</v>
      </c>
      <c r="D998" s="116" t="s">
        <v>194</v>
      </c>
      <c r="E998" s="116">
        <v>-0.30875630199999998</v>
      </c>
      <c r="F998" s="116">
        <v>-5.5328201E-2</v>
      </c>
      <c r="G998" s="116">
        <v>-1.4197713000000001E-2</v>
      </c>
      <c r="H998" s="116">
        <v>-3.6146839E-2</v>
      </c>
      <c r="I998" s="116">
        <v>7.0974709900000002E-2</v>
      </c>
      <c r="J998" s="116">
        <v>2.4078856999999999E-2</v>
      </c>
      <c r="K998" s="116">
        <v>0.11513870549999999</v>
      </c>
      <c r="L998" s="117">
        <v>1057672000000</v>
      </c>
      <c r="M998" s="117">
        <v>14902097000000</v>
      </c>
      <c r="N998" s="116">
        <v>-1.6876790000000001E-3</v>
      </c>
      <c r="O998" s="116">
        <v>-2.9191690999999999E-2</v>
      </c>
      <c r="P998" s="116">
        <v>49</v>
      </c>
    </row>
    <row r="999" spans="1:16" x14ac:dyDescent="0.25">
      <c r="A999" s="5" t="str">
        <f t="shared" si="26"/>
        <v>Total loans201206</v>
      </c>
      <c r="B999" s="116">
        <v>201206</v>
      </c>
      <c r="C999" s="116">
        <v>48</v>
      </c>
      <c r="D999" s="116" t="s">
        <v>194</v>
      </c>
      <c r="E999" s="116">
        <v>-0.32777578699999999</v>
      </c>
      <c r="F999" s="116">
        <v>-7.1394634999999998E-2</v>
      </c>
      <c r="G999" s="116">
        <v>-3.8938570000000001E-3</v>
      </c>
      <c r="H999" s="116">
        <v>-1.8731670999999998E-2</v>
      </c>
      <c r="I999" s="116">
        <v>2.2798092900000001E-2</v>
      </c>
      <c r="J999" s="116">
        <v>6.5054323299999994E-2</v>
      </c>
      <c r="K999" s="116">
        <v>0.15540907440000001</v>
      </c>
      <c r="L999" s="117">
        <v>367061392937</v>
      </c>
      <c r="M999" s="117">
        <v>16100531000000</v>
      </c>
      <c r="N999" s="116">
        <v>3.44170029E-2</v>
      </c>
      <c r="O999" s="116">
        <v>-1.9389996999999999E-2</v>
      </c>
      <c r="P999" s="116">
        <v>55</v>
      </c>
    </row>
    <row r="1000" spans="1:16" x14ac:dyDescent="0.25">
      <c r="A1000" s="5" t="str">
        <f t="shared" si="26"/>
        <v>Total loans201209</v>
      </c>
      <c r="B1000" s="116">
        <v>201209</v>
      </c>
      <c r="C1000" s="116">
        <v>48</v>
      </c>
      <c r="D1000" s="116" t="s">
        <v>194</v>
      </c>
      <c r="E1000" s="116">
        <v>-0.26942247000000002</v>
      </c>
      <c r="F1000" s="116">
        <v>-0.102660981</v>
      </c>
      <c r="G1000" s="116">
        <v>-2.5391173999999999E-2</v>
      </c>
      <c r="H1000" s="116">
        <v>-3.7593968999999998E-2</v>
      </c>
      <c r="I1000" s="116">
        <v>-7.9469940000000006E-3</v>
      </c>
      <c r="J1000" s="116">
        <v>4.2574728300000003E-2</v>
      </c>
      <c r="K1000" s="116">
        <v>0.14364337420000001</v>
      </c>
      <c r="L1000" s="117">
        <v>-129564500000</v>
      </c>
      <c r="M1000" s="117">
        <v>16303586000000</v>
      </c>
      <c r="N1000" s="116">
        <v>8.9543001999999993E-3</v>
      </c>
      <c r="O1000" s="116">
        <v>-3.4777260999999997E-2</v>
      </c>
      <c r="P1000" s="116">
        <v>54</v>
      </c>
    </row>
    <row r="1001" spans="1:16" x14ac:dyDescent="0.25">
      <c r="A1001" s="5" t="str">
        <f t="shared" si="26"/>
        <v>Total loans201212</v>
      </c>
      <c r="B1001" s="116">
        <v>201212</v>
      </c>
      <c r="C1001" s="116">
        <v>48</v>
      </c>
      <c r="D1001" s="116" t="s">
        <v>194</v>
      </c>
      <c r="E1001" s="116">
        <v>-0.27183970499999999</v>
      </c>
      <c r="F1001" s="116">
        <v>-7.4845922999999995E-2</v>
      </c>
      <c r="G1001" s="116">
        <v>-2.8948610999999999E-2</v>
      </c>
      <c r="H1001" s="116">
        <v>-4.2668565999999998E-2</v>
      </c>
      <c r="I1001" s="116">
        <v>-2.7129039000000001E-2</v>
      </c>
      <c r="J1001" s="116">
        <v>2.8159390100000001E-2</v>
      </c>
      <c r="K1001" s="116">
        <v>8.2122291400000005E-2</v>
      </c>
      <c r="L1001" s="117">
        <v>-439641000000</v>
      </c>
      <c r="M1001" s="117">
        <v>16205552000000</v>
      </c>
      <c r="N1001" s="116">
        <v>-2.6461063E-2</v>
      </c>
      <c r="O1001" s="116">
        <v>-3.2991138000000003E-2</v>
      </c>
      <c r="P1001" s="116">
        <v>55</v>
      </c>
    </row>
    <row r="1002" spans="1:16" x14ac:dyDescent="0.25">
      <c r="A1002" s="5" t="str">
        <f t="shared" si="26"/>
        <v>Total loans201303</v>
      </c>
      <c r="B1002" s="116">
        <v>201303</v>
      </c>
      <c r="C1002" s="116">
        <v>48</v>
      </c>
      <c r="D1002" s="116" t="s">
        <v>194</v>
      </c>
      <c r="E1002" s="116">
        <v>-0.18044532999999999</v>
      </c>
      <c r="F1002" s="116">
        <v>-6.3246644000000005E-2</v>
      </c>
      <c r="G1002" s="116">
        <v>-1.2409603999999999E-2</v>
      </c>
      <c r="H1002" s="116">
        <v>1.481106E-4</v>
      </c>
      <c r="I1002" s="116">
        <v>8.6290889999999999E-4</v>
      </c>
      <c r="J1002" s="116">
        <v>2.2213344499999999E-2</v>
      </c>
      <c r="K1002" s="116">
        <v>0.24057582659999999</v>
      </c>
      <c r="L1002" s="117">
        <v>13750409222</v>
      </c>
      <c r="M1002" s="117">
        <v>15934948000000</v>
      </c>
      <c r="N1002" s="116">
        <v>1.9542693999999999E-3</v>
      </c>
      <c r="O1002" s="116">
        <v>-2.2104526999999999E-2</v>
      </c>
      <c r="P1002" s="116">
        <v>53</v>
      </c>
    </row>
    <row r="1003" spans="1:16" x14ac:dyDescent="0.25">
      <c r="A1003" s="5" t="str">
        <f t="shared" si="26"/>
        <v>Total loans201306</v>
      </c>
      <c r="B1003" s="116">
        <v>201306</v>
      </c>
      <c r="C1003" s="116">
        <v>48</v>
      </c>
      <c r="D1003" s="116" t="s">
        <v>194</v>
      </c>
      <c r="E1003" s="116">
        <v>-0.190014449</v>
      </c>
      <c r="F1003" s="116">
        <v>-8.2529319000000004E-2</v>
      </c>
      <c r="G1003" s="116">
        <v>-4.4707483999999999E-2</v>
      </c>
      <c r="H1003" s="116">
        <v>-2.8989333999999999E-2</v>
      </c>
      <c r="I1003" s="116">
        <v>-3.8782913000000002E-2</v>
      </c>
      <c r="J1003" s="116">
        <v>-3.896778E-3</v>
      </c>
      <c r="K1003" s="116">
        <v>0.14377769909999999</v>
      </c>
      <c r="L1003" s="117">
        <v>-637171900000</v>
      </c>
      <c r="M1003" s="117">
        <v>16429192000000</v>
      </c>
      <c r="N1003" s="116">
        <v>-4.5119465999999997E-2</v>
      </c>
      <c r="O1003" s="116">
        <v>-4.4295503E-2</v>
      </c>
      <c r="P1003" s="116">
        <v>54</v>
      </c>
    </row>
    <row r="1004" spans="1:16" x14ac:dyDescent="0.25">
      <c r="A1004" s="5" t="str">
        <f t="shared" si="26"/>
        <v>Total loans201309</v>
      </c>
      <c r="B1004" s="116">
        <v>201309</v>
      </c>
      <c r="C1004" s="116">
        <v>48</v>
      </c>
      <c r="D1004" s="116" t="s">
        <v>194</v>
      </c>
      <c r="E1004" s="116">
        <v>-0.152544454</v>
      </c>
      <c r="F1004" s="116">
        <v>-8.4869771999999996E-2</v>
      </c>
      <c r="G1004" s="116">
        <v>-5.4475176E-2</v>
      </c>
      <c r="H1004" s="116">
        <v>-3.8829944999999998E-2</v>
      </c>
      <c r="I1004" s="116">
        <v>-2.9530471999999999E-2</v>
      </c>
      <c r="J1004" s="116">
        <v>1.5319177000000001E-3</v>
      </c>
      <c r="K1004" s="116">
        <v>6.4205128400000006E-2</v>
      </c>
      <c r="L1004" s="117">
        <v>-476945300000</v>
      </c>
      <c r="M1004" s="117">
        <v>16150953000000</v>
      </c>
      <c r="N1004" s="116">
        <v>-4.5862745000000003E-2</v>
      </c>
      <c r="O1004" s="116">
        <v>-5.5465597999999998E-2</v>
      </c>
      <c r="P1004" s="116">
        <v>53</v>
      </c>
    </row>
    <row r="1005" spans="1:16" x14ac:dyDescent="0.25">
      <c r="A1005" s="5" t="str">
        <f t="shared" si="26"/>
        <v>Total loans201312</v>
      </c>
      <c r="B1005" s="116">
        <v>201312</v>
      </c>
      <c r="C1005" s="116">
        <v>48</v>
      </c>
      <c r="D1005" s="116" t="s">
        <v>194</v>
      </c>
      <c r="E1005" s="116">
        <v>-0.235684273</v>
      </c>
      <c r="F1005" s="116">
        <v>-8.6851362000000001E-2</v>
      </c>
      <c r="G1005" s="116">
        <v>-4.0863099E-2</v>
      </c>
      <c r="H1005" s="116">
        <v>-4.4187638000000001E-2</v>
      </c>
      <c r="I1005" s="116">
        <v>-4.5265418000000002E-2</v>
      </c>
      <c r="J1005" s="116">
        <v>-1.289386E-2</v>
      </c>
      <c r="K1005" s="116">
        <v>5.7054548599999998E-2</v>
      </c>
      <c r="L1005" s="117">
        <v>-712630400000</v>
      </c>
      <c r="M1005" s="117">
        <v>15743374000000</v>
      </c>
      <c r="N1005" s="116">
        <v>-3.3126744999999999E-2</v>
      </c>
      <c r="O1005" s="116">
        <v>-4.3511457000000003E-2</v>
      </c>
      <c r="P1005" s="116">
        <v>54</v>
      </c>
    </row>
    <row r="1006" spans="1:16" x14ac:dyDescent="0.25">
      <c r="A1006" s="5" t="str">
        <f t="shared" si="26"/>
        <v>Total loans201403</v>
      </c>
      <c r="B1006" s="116">
        <v>201403</v>
      </c>
      <c r="C1006" s="116">
        <v>48</v>
      </c>
      <c r="D1006" s="116" t="s">
        <v>194</v>
      </c>
      <c r="E1006" s="116">
        <v>-0.239156639</v>
      </c>
      <c r="F1006" s="116">
        <v>-8.0689770999999993E-2</v>
      </c>
      <c r="G1006" s="116">
        <v>-5.2418487999999999E-2</v>
      </c>
      <c r="H1006" s="116">
        <v>-6.2649732E-2</v>
      </c>
      <c r="I1006" s="116">
        <v>-5.2277056000000002E-2</v>
      </c>
      <c r="J1006" s="116">
        <v>-2.0523294000000001E-2</v>
      </c>
      <c r="K1006" s="116">
        <v>4.0674445300000001E-2</v>
      </c>
      <c r="L1006" s="117">
        <v>-833751000000</v>
      </c>
      <c r="M1006" s="117">
        <v>15948699000000</v>
      </c>
      <c r="N1006" s="116">
        <v>-3.9581198999999997E-2</v>
      </c>
      <c r="O1006" s="116">
        <v>-6.7796536000000004E-2</v>
      </c>
      <c r="P1006" s="116">
        <v>53</v>
      </c>
    </row>
    <row r="1007" spans="1:16" x14ac:dyDescent="0.25">
      <c r="A1007" s="5" t="str">
        <f t="shared" si="26"/>
        <v>Total loans201406</v>
      </c>
      <c r="B1007" s="116">
        <v>201406</v>
      </c>
      <c r="C1007" s="116">
        <v>48</v>
      </c>
      <c r="D1007" s="116" t="s">
        <v>194</v>
      </c>
      <c r="E1007" s="116">
        <v>-0.20882600200000001</v>
      </c>
      <c r="F1007" s="116">
        <v>-6.8682042999999998E-2</v>
      </c>
      <c r="G1007" s="116">
        <v>-2.5837837999999998E-2</v>
      </c>
      <c r="H1007" s="116">
        <v>-1.3537291E-2</v>
      </c>
      <c r="I1007" s="116">
        <v>-9.5690010000000006E-3</v>
      </c>
      <c r="J1007" s="116">
        <v>1.63505987E-2</v>
      </c>
      <c r="K1007" s="116">
        <v>0.10665913790000001</v>
      </c>
      <c r="L1007" s="117">
        <v>-151147800000</v>
      </c>
      <c r="M1007" s="117">
        <v>15795565000000</v>
      </c>
      <c r="N1007" s="116">
        <v>-1.7963669000000002E-2</v>
      </c>
      <c r="O1007" s="116">
        <v>-4.1112986999999997E-2</v>
      </c>
      <c r="P1007" s="116">
        <v>54</v>
      </c>
    </row>
    <row r="1008" spans="1:16" x14ac:dyDescent="0.25">
      <c r="A1008" s="5" t="str">
        <f t="shared" si="26"/>
        <v>Total loans201409</v>
      </c>
      <c r="B1008" s="116">
        <v>201409</v>
      </c>
      <c r="C1008" s="116">
        <v>48</v>
      </c>
      <c r="D1008" s="116" t="s">
        <v>194</v>
      </c>
      <c r="E1008" s="116">
        <v>-0.22623918800000001</v>
      </c>
      <c r="F1008" s="116">
        <v>-6.2388322000000003E-2</v>
      </c>
      <c r="G1008" s="116">
        <v>-7.6793599999999997E-3</v>
      </c>
      <c r="H1008" s="116">
        <v>-1.5307160000000001E-3</v>
      </c>
      <c r="I1008" s="116">
        <v>1.5600567900000001E-2</v>
      </c>
      <c r="J1008" s="116">
        <v>3.0768632000000001E-2</v>
      </c>
      <c r="K1008" s="116">
        <v>0.14470242059999999</v>
      </c>
      <c r="L1008" s="117">
        <v>244523423650</v>
      </c>
      <c r="M1008" s="117">
        <v>15674008000000</v>
      </c>
      <c r="N1008" s="116">
        <v>-2.4305020000000002E-3</v>
      </c>
      <c r="O1008" s="116">
        <v>-2.1791793E-2</v>
      </c>
      <c r="P1008" s="116">
        <v>54</v>
      </c>
    </row>
    <row r="1009" spans="1:16" x14ac:dyDescent="0.25">
      <c r="A1009" s="5" t="str">
        <f t="shared" si="26"/>
        <v>Total loans201412</v>
      </c>
      <c r="B1009" s="116">
        <v>201412</v>
      </c>
      <c r="C1009" s="116">
        <v>48</v>
      </c>
      <c r="D1009" s="116" t="s">
        <v>194</v>
      </c>
      <c r="E1009" s="116">
        <v>-0.27424526300000002</v>
      </c>
      <c r="F1009" s="116">
        <v>-6.3362439000000007E-2</v>
      </c>
      <c r="G1009" s="116">
        <v>-1.2942333E-2</v>
      </c>
      <c r="H1009" s="116">
        <v>-1.9962883000000001E-2</v>
      </c>
      <c r="I1009" s="116">
        <v>3.0200660300000001E-2</v>
      </c>
      <c r="J1009" s="116">
        <v>4.1375246499999997E-2</v>
      </c>
      <c r="K1009" s="116">
        <v>0.13515935579999999</v>
      </c>
      <c r="L1009" s="117">
        <v>453938389503</v>
      </c>
      <c r="M1009" s="117">
        <v>15030744000000</v>
      </c>
      <c r="N1009" s="116">
        <v>1.54804391E-2</v>
      </c>
      <c r="O1009" s="116">
        <v>-3.5049918999999999E-2</v>
      </c>
      <c r="P1009" s="116">
        <v>54</v>
      </c>
    </row>
    <row r="1010" spans="1:16" x14ac:dyDescent="0.25">
      <c r="A1010" s="5" t="str">
        <f t="shared" si="26"/>
        <v>Total customer deposits200912</v>
      </c>
      <c r="B1010" s="116">
        <v>200912</v>
      </c>
      <c r="C1010" s="116">
        <v>49</v>
      </c>
      <c r="D1010" s="116" t="s">
        <v>195</v>
      </c>
      <c r="E1010" s="116">
        <v>-0.149008471</v>
      </c>
      <c r="F1010" s="116">
        <v>-2.6148716999999998E-2</v>
      </c>
      <c r="G1010" s="116">
        <v>2.7480650400000001E-2</v>
      </c>
      <c r="H1010" s="116">
        <v>7.1503605200000001E-2</v>
      </c>
      <c r="I1010" s="116">
        <v>0.13487079430000001</v>
      </c>
      <c r="J1010" s="116">
        <v>9.8398485600000002E-2</v>
      </c>
      <c r="K1010" s="116">
        <v>0.43053875400000002</v>
      </c>
      <c r="L1010" s="117">
        <v>1141729000000</v>
      </c>
      <c r="M1010" s="117">
        <v>8465353700000</v>
      </c>
      <c r="N1010" s="116">
        <v>6.5367692800000002E-2</v>
      </c>
      <c r="O1010" s="116">
        <v>2.15100404E-2</v>
      </c>
      <c r="P1010" s="116">
        <v>47</v>
      </c>
    </row>
    <row r="1011" spans="1:16" x14ac:dyDescent="0.25">
      <c r="A1011" s="5" t="str">
        <f t="shared" si="26"/>
        <v>Total customer deposits201003</v>
      </c>
      <c r="B1011" s="116">
        <v>201003</v>
      </c>
      <c r="C1011" s="116">
        <v>49</v>
      </c>
      <c r="D1011" s="116" t="s">
        <v>195</v>
      </c>
      <c r="E1011" s="116">
        <v>-0.10166958600000001</v>
      </c>
      <c r="F1011" s="116">
        <v>4.2119879000000002E-3</v>
      </c>
      <c r="G1011" s="116">
        <v>4.1874637800000003E-2</v>
      </c>
      <c r="H1011" s="116">
        <v>4.8271366699999999E-2</v>
      </c>
      <c r="I1011" s="116">
        <v>9.4456832500000004E-2</v>
      </c>
      <c r="J1011" s="116">
        <v>0.1072988386</v>
      </c>
      <c r="K1011" s="116">
        <v>0.1972314748</v>
      </c>
      <c r="L1011" s="117">
        <v>844188547538</v>
      </c>
      <c r="M1011" s="117">
        <v>8937294700000</v>
      </c>
      <c r="N1011" s="116">
        <v>8.1970435699999997E-2</v>
      </c>
      <c r="O1011" s="116">
        <v>3.3284247500000003E-2</v>
      </c>
      <c r="P1011" s="116">
        <v>47</v>
      </c>
    </row>
    <row r="1012" spans="1:16" x14ac:dyDescent="0.25">
      <c r="A1012" s="5" t="str">
        <f t="shared" si="26"/>
        <v>Total customer deposits201006</v>
      </c>
      <c r="B1012" s="116">
        <v>201006</v>
      </c>
      <c r="C1012" s="116">
        <v>49</v>
      </c>
      <c r="D1012" s="116" t="s">
        <v>195</v>
      </c>
      <c r="E1012" s="116">
        <v>-0.16562028300000001</v>
      </c>
      <c r="F1012" s="116">
        <v>-1.7170636E-2</v>
      </c>
      <c r="G1012" s="116">
        <v>2.70432286E-2</v>
      </c>
      <c r="H1012" s="116">
        <v>5.2282930200000001E-2</v>
      </c>
      <c r="I1012" s="116">
        <v>9.4472489199999996E-2</v>
      </c>
      <c r="J1012" s="116">
        <v>0.1051981684</v>
      </c>
      <c r="K1012" s="116">
        <v>0.2461586996</v>
      </c>
      <c r="L1012" s="117">
        <v>879906941961</v>
      </c>
      <c r="M1012" s="117">
        <v>9313896000000</v>
      </c>
      <c r="N1012" s="116">
        <v>7.5276653400000004E-2</v>
      </c>
      <c r="O1012" s="116">
        <v>2.3674806499999999E-2</v>
      </c>
      <c r="P1012" s="116">
        <v>47</v>
      </c>
    </row>
    <row r="1013" spans="1:16" x14ac:dyDescent="0.25">
      <c r="A1013" s="5" t="str">
        <f t="shared" si="26"/>
        <v>Total customer deposits201009</v>
      </c>
      <c r="B1013" s="116">
        <v>201009</v>
      </c>
      <c r="C1013" s="116">
        <v>49</v>
      </c>
      <c r="D1013" s="116" t="s">
        <v>195</v>
      </c>
      <c r="E1013" s="116">
        <v>-0.14323213600000001</v>
      </c>
      <c r="F1013" s="116">
        <v>-5.03302E-3</v>
      </c>
      <c r="G1013" s="116">
        <v>4.1559226099999999E-2</v>
      </c>
      <c r="H1013" s="116">
        <v>6.4884464500000003E-2</v>
      </c>
      <c r="I1013" s="116">
        <v>0.1350830764</v>
      </c>
      <c r="J1013" s="116">
        <v>0.1074789548</v>
      </c>
      <c r="K1013" s="116">
        <v>0.27334957259999998</v>
      </c>
      <c r="L1013" s="117">
        <v>1240183500000</v>
      </c>
      <c r="M1013" s="117">
        <v>9180894500000</v>
      </c>
      <c r="N1013" s="116">
        <v>8.2087638099999999E-2</v>
      </c>
      <c r="O1013" s="116">
        <v>2.1823663199999999E-2</v>
      </c>
      <c r="P1013" s="116">
        <v>47</v>
      </c>
    </row>
    <row r="1014" spans="1:16" x14ac:dyDescent="0.25">
      <c r="A1014" s="5" t="str">
        <f t="shared" si="26"/>
        <v>Total customer deposits201012</v>
      </c>
      <c r="B1014" s="116">
        <v>201012</v>
      </c>
      <c r="C1014" s="116">
        <v>49</v>
      </c>
      <c r="D1014" s="116" t="s">
        <v>195</v>
      </c>
      <c r="E1014" s="116">
        <v>-0.13952933100000001</v>
      </c>
      <c r="F1014" s="116">
        <v>-7.9343739999999992E-3</v>
      </c>
      <c r="G1014" s="116">
        <v>5.27377573E-2</v>
      </c>
      <c r="H1014" s="116">
        <v>8.8309301500000006E-2</v>
      </c>
      <c r="I1014" s="116">
        <v>9.4657209500000006E-2</v>
      </c>
      <c r="J1014" s="116">
        <v>0.10693585059999999</v>
      </c>
      <c r="K1014" s="116">
        <v>0.3118896599</v>
      </c>
      <c r="L1014" s="117">
        <v>909379637806</v>
      </c>
      <c r="M1014" s="117">
        <v>9607082700000</v>
      </c>
      <c r="N1014" s="116">
        <v>8.3547793499999995E-2</v>
      </c>
      <c r="O1014" s="116">
        <v>4.4393118199999998E-2</v>
      </c>
      <c r="P1014" s="116">
        <v>49</v>
      </c>
    </row>
    <row r="1015" spans="1:16" x14ac:dyDescent="0.25">
      <c r="A1015" s="5" t="str">
        <f t="shared" si="26"/>
        <v>Total customer deposits201103</v>
      </c>
      <c r="B1015" s="116">
        <v>201103</v>
      </c>
      <c r="C1015" s="116">
        <v>49</v>
      </c>
      <c r="D1015" s="116" t="s">
        <v>195</v>
      </c>
      <c r="E1015" s="116">
        <v>-0.23528397300000001</v>
      </c>
      <c r="F1015" s="116">
        <v>-2.6039575999999998E-2</v>
      </c>
      <c r="G1015" s="116">
        <v>3.2782024600000001E-2</v>
      </c>
      <c r="H1015" s="116">
        <v>6.0580694900000003E-2</v>
      </c>
      <c r="I1015" s="116">
        <v>7.04205953E-2</v>
      </c>
      <c r="J1015" s="116">
        <v>9.2034855400000004E-2</v>
      </c>
      <c r="K1015" s="116">
        <v>0.38409730860000002</v>
      </c>
      <c r="L1015" s="117">
        <v>689158724172</v>
      </c>
      <c r="M1015" s="117">
        <v>9786323500000</v>
      </c>
      <c r="N1015" s="116">
        <v>3.7288635299999998E-2</v>
      </c>
      <c r="O1015" s="116">
        <v>3.1169723699999999E-2</v>
      </c>
      <c r="P1015" s="116">
        <v>49</v>
      </c>
    </row>
    <row r="1016" spans="1:16" x14ac:dyDescent="0.25">
      <c r="A1016" s="5" t="str">
        <f t="shared" si="26"/>
        <v>Total customer deposits201106</v>
      </c>
      <c r="B1016" s="116">
        <v>201106</v>
      </c>
      <c r="C1016" s="116">
        <v>49</v>
      </c>
      <c r="D1016" s="116" t="s">
        <v>195</v>
      </c>
      <c r="E1016" s="116">
        <v>-0.13795497600000001</v>
      </c>
      <c r="F1016" s="116">
        <v>-4.6290194999999999E-2</v>
      </c>
      <c r="G1016" s="116">
        <v>3.6471068500000002E-2</v>
      </c>
      <c r="H1016" s="116">
        <v>4.0782900900000002E-2</v>
      </c>
      <c r="I1016" s="116">
        <v>8.79854838E-2</v>
      </c>
      <c r="J1016" s="116">
        <v>8.1520296800000003E-2</v>
      </c>
      <c r="K1016" s="116">
        <v>0.23418117469999999</v>
      </c>
      <c r="L1016" s="117">
        <v>897339247957</v>
      </c>
      <c r="M1016" s="117">
        <v>10198719000000</v>
      </c>
      <c r="N1016" s="116">
        <v>3.9528167000000003E-3</v>
      </c>
      <c r="O1016" s="116">
        <v>3.9162548800000002E-2</v>
      </c>
      <c r="P1016" s="116">
        <v>49</v>
      </c>
    </row>
    <row r="1017" spans="1:16" x14ac:dyDescent="0.25">
      <c r="A1017" s="5" t="str">
        <f t="shared" si="26"/>
        <v>Total customer deposits201109</v>
      </c>
      <c r="B1017" s="116">
        <v>201109</v>
      </c>
      <c r="C1017" s="116">
        <v>49</v>
      </c>
      <c r="D1017" s="116" t="s">
        <v>195</v>
      </c>
      <c r="E1017" s="116">
        <v>-0.20556585499999999</v>
      </c>
      <c r="F1017" s="116">
        <v>-4.7707219000000002E-2</v>
      </c>
      <c r="G1017" s="116">
        <v>3.6925865600000003E-2</v>
      </c>
      <c r="H1017" s="116">
        <v>2.3137758299999998E-2</v>
      </c>
      <c r="I1017" s="116">
        <v>7.7893454599999995E-2</v>
      </c>
      <c r="J1017" s="116">
        <v>8.4491747899999997E-2</v>
      </c>
      <c r="K1017" s="116">
        <v>0.23955695199999999</v>
      </c>
      <c r="L1017" s="117">
        <v>812122727818</v>
      </c>
      <c r="M1017" s="117">
        <v>10426072000000</v>
      </c>
      <c r="N1017" s="116">
        <v>3.4695202000000001E-2</v>
      </c>
      <c r="O1017" s="116">
        <v>3.8898889499999999E-2</v>
      </c>
      <c r="P1017" s="116">
        <v>50</v>
      </c>
    </row>
    <row r="1018" spans="1:16" x14ac:dyDescent="0.25">
      <c r="A1018" s="5" t="str">
        <f t="shared" si="26"/>
        <v>Total customer deposits201112</v>
      </c>
      <c r="B1018" s="116">
        <v>201112</v>
      </c>
      <c r="C1018" s="116">
        <v>49</v>
      </c>
      <c r="D1018" s="116" t="s">
        <v>195</v>
      </c>
      <c r="E1018" s="116">
        <v>-0.26053678699999999</v>
      </c>
      <c r="F1018" s="116">
        <v>-8.8963662999999998E-2</v>
      </c>
      <c r="G1018" s="116">
        <v>1.3227800600000001E-2</v>
      </c>
      <c r="H1018" s="116">
        <v>-2.0667431E-2</v>
      </c>
      <c r="I1018" s="116">
        <v>8.0035369199999998E-2</v>
      </c>
      <c r="J1018" s="116">
        <v>8.3403186200000007E-2</v>
      </c>
      <c r="K1018" s="116">
        <v>0.1612527117</v>
      </c>
      <c r="L1018" s="117">
        <v>841679853271</v>
      </c>
      <c r="M1018" s="117">
        <v>10516349000000</v>
      </c>
      <c r="N1018" s="116">
        <v>2.2523319900000002E-2</v>
      </c>
      <c r="O1018" s="116">
        <v>9.5266020000000003E-3</v>
      </c>
      <c r="P1018" s="116">
        <v>50</v>
      </c>
    </row>
    <row r="1019" spans="1:16" x14ac:dyDescent="0.25">
      <c r="A1019" s="5" t="str">
        <f t="shared" si="26"/>
        <v>Total customer deposits201203</v>
      </c>
      <c r="B1019" s="116">
        <v>201203</v>
      </c>
      <c r="C1019" s="116">
        <v>49</v>
      </c>
      <c r="D1019" s="116" t="s">
        <v>195</v>
      </c>
      <c r="E1019" s="116">
        <v>-0.30125465800000001</v>
      </c>
      <c r="F1019" s="116">
        <v>-9.3590385999999998E-2</v>
      </c>
      <c r="G1019" s="116">
        <v>1.4764554399999999E-2</v>
      </c>
      <c r="H1019" s="116">
        <v>-3.2037137E-2</v>
      </c>
      <c r="I1019" s="116">
        <v>7.1296069599999998E-2</v>
      </c>
      <c r="J1019" s="116">
        <v>7.1843986100000007E-2</v>
      </c>
      <c r="K1019" s="116">
        <v>0.18331053350000001</v>
      </c>
      <c r="L1019" s="117">
        <v>746515618532</v>
      </c>
      <c r="M1019" s="117">
        <v>10470642000000</v>
      </c>
      <c r="N1019" s="116">
        <v>2.98691211E-2</v>
      </c>
      <c r="O1019" s="116">
        <v>-6.5774290000000001E-3</v>
      </c>
      <c r="P1019" s="116">
        <v>50</v>
      </c>
    </row>
    <row r="1020" spans="1:16" x14ac:dyDescent="0.25">
      <c r="A1020" s="5" t="str">
        <f t="shared" si="26"/>
        <v>Total customer deposits201206</v>
      </c>
      <c r="B1020" s="116">
        <v>201206</v>
      </c>
      <c r="C1020" s="116">
        <v>49</v>
      </c>
      <c r="D1020" s="116" t="s">
        <v>195</v>
      </c>
      <c r="E1020" s="116">
        <v>-0.38571000300000002</v>
      </c>
      <c r="F1020" s="116">
        <v>-7.5658589999999998E-2</v>
      </c>
      <c r="G1020" s="116">
        <v>8.6155303000000003E-3</v>
      </c>
      <c r="H1020" s="116">
        <v>-2.0383352E-2</v>
      </c>
      <c r="I1020" s="116">
        <v>3.4049071399999999E-2</v>
      </c>
      <c r="J1020" s="116">
        <v>8.7970589200000004E-2</v>
      </c>
      <c r="K1020" s="116">
        <v>0.2020998517</v>
      </c>
      <c r="L1020" s="117">
        <v>377643092978</v>
      </c>
      <c r="M1020" s="117">
        <v>11091142000000</v>
      </c>
      <c r="N1020" s="116">
        <v>4.11104989E-2</v>
      </c>
      <c r="O1020" s="116">
        <v>-2.487431E-3</v>
      </c>
      <c r="P1020" s="116">
        <v>55</v>
      </c>
    </row>
    <row r="1021" spans="1:16" x14ac:dyDescent="0.25">
      <c r="A1021" s="5" t="str">
        <f t="shared" si="26"/>
        <v>Total customer deposits201209</v>
      </c>
      <c r="B1021" s="116">
        <v>201209</v>
      </c>
      <c r="C1021" s="116">
        <v>49</v>
      </c>
      <c r="D1021" s="116" t="s">
        <v>195</v>
      </c>
      <c r="E1021" s="116">
        <v>-0.28127799599999997</v>
      </c>
      <c r="F1021" s="116">
        <v>-7.8500377999999996E-2</v>
      </c>
      <c r="G1021" s="116">
        <v>2.02267036E-2</v>
      </c>
      <c r="H1021" s="116">
        <v>-2.741786E-3</v>
      </c>
      <c r="I1021" s="116">
        <v>3.1296059399999999E-2</v>
      </c>
      <c r="J1021" s="116">
        <v>8.6411110099999994E-2</v>
      </c>
      <c r="K1021" s="116">
        <v>0.1823735313</v>
      </c>
      <c r="L1021" s="117">
        <v>351554915936</v>
      </c>
      <c r="M1021" s="117">
        <v>11233201000000</v>
      </c>
      <c r="N1021" s="116">
        <v>3.8169896100000003E-2</v>
      </c>
      <c r="O1021" s="116">
        <v>1.7672692100000002E-2</v>
      </c>
      <c r="P1021" s="116">
        <v>55</v>
      </c>
    </row>
    <row r="1022" spans="1:16" x14ac:dyDescent="0.25">
      <c r="A1022" s="5" t="str">
        <f t="shared" si="26"/>
        <v>Total customer deposits201212</v>
      </c>
      <c r="B1022" s="116">
        <v>201212</v>
      </c>
      <c r="C1022" s="116">
        <v>49</v>
      </c>
      <c r="D1022" s="116" t="s">
        <v>195</v>
      </c>
      <c r="E1022" s="116">
        <v>-0.28748481599999998</v>
      </c>
      <c r="F1022" s="116">
        <v>-4.0503598000000002E-2</v>
      </c>
      <c r="G1022" s="116">
        <v>1.2118556000000001E-2</v>
      </c>
      <c r="H1022" s="116">
        <v>1.97464002E-2</v>
      </c>
      <c r="I1022" s="116">
        <v>-3.0671700000000002E-4</v>
      </c>
      <c r="J1022" s="116">
        <v>6.8048529100000005E-2</v>
      </c>
      <c r="K1022" s="116">
        <v>0.22995613100000001</v>
      </c>
      <c r="L1022" s="117">
        <v>-3483679651</v>
      </c>
      <c r="M1022" s="117">
        <v>11357960000000</v>
      </c>
      <c r="N1022" s="116">
        <v>3.83844952E-2</v>
      </c>
      <c r="O1022" s="116">
        <v>4.7629253999999996E-3</v>
      </c>
      <c r="P1022" s="116">
        <v>55</v>
      </c>
    </row>
    <row r="1023" spans="1:16" x14ac:dyDescent="0.25">
      <c r="A1023" s="5" t="str">
        <f t="shared" si="26"/>
        <v>Total customer deposits201303</v>
      </c>
      <c r="B1023" s="116">
        <v>201303</v>
      </c>
      <c r="C1023" s="116">
        <v>49</v>
      </c>
      <c r="D1023" s="116" t="s">
        <v>195</v>
      </c>
      <c r="E1023" s="116">
        <v>-0.244488808</v>
      </c>
      <c r="F1023" s="116">
        <v>-1.3863219E-2</v>
      </c>
      <c r="G1023" s="116">
        <v>3.91488854E-2</v>
      </c>
      <c r="H1023" s="116">
        <v>5.8116736000000002E-2</v>
      </c>
      <c r="I1023" s="116">
        <v>3.3627383900000002E-2</v>
      </c>
      <c r="J1023" s="116">
        <v>7.9209714700000003E-2</v>
      </c>
      <c r="K1023" s="116">
        <v>0.33465318979999997</v>
      </c>
      <c r="L1023" s="117">
        <v>377352675240</v>
      </c>
      <c r="M1023" s="117">
        <v>11221589000000</v>
      </c>
      <c r="N1023" s="116">
        <v>3.4603015799999998E-2</v>
      </c>
      <c r="O1023" s="116">
        <v>5.1257256100000002E-2</v>
      </c>
      <c r="P1023" s="116">
        <v>53</v>
      </c>
    </row>
    <row r="1024" spans="1:16" x14ac:dyDescent="0.25">
      <c r="A1024" s="5" t="str">
        <f t="shared" si="26"/>
        <v>Total customer deposits201306</v>
      </c>
      <c r="B1024" s="116">
        <v>201306</v>
      </c>
      <c r="C1024" s="116">
        <v>49</v>
      </c>
      <c r="D1024" s="116" t="s">
        <v>195</v>
      </c>
      <c r="E1024" s="116">
        <v>-0.198901203</v>
      </c>
      <c r="F1024" s="116">
        <v>-1.0486353E-2</v>
      </c>
      <c r="G1024" s="116">
        <v>1.76759417E-2</v>
      </c>
      <c r="H1024" s="116">
        <v>5.9266958500000001E-2</v>
      </c>
      <c r="I1024" s="116">
        <v>1.6639117200000001E-2</v>
      </c>
      <c r="J1024" s="116">
        <v>9.2580249500000003E-2</v>
      </c>
      <c r="K1024" s="116">
        <v>0.38851498740000001</v>
      </c>
      <c r="L1024" s="117">
        <v>190157915214</v>
      </c>
      <c r="M1024" s="117">
        <v>11428366000000</v>
      </c>
      <c r="N1024" s="116">
        <v>-2.6786449999999999E-3</v>
      </c>
      <c r="O1024" s="116">
        <v>4.4750525899999997E-2</v>
      </c>
      <c r="P1024" s="116">
        <v>53</v>
      </c>
    </row>
    <row r="1025" spans="1:16" x14ac:dyDescent="0.25">
      <c r="A1025" s="5" t="str">
        <f t="shared" si="26"/>
        <v>Total customer deposits201309</v>
      </c>
      <c r="B1025" s="116">
        <v>201309</v>
      </c>
      <c r="C1025" s="116">
        <v>49</v>
      </c>
      <c r="D1025" s="116" t="s">
        <v>195</v>
      </c>
      <c r="E1025" s="116">
        <v>-0.19753098399999999</v>
      </c>
      <c r="F1025" s="116">
        <v>-2.3019593000000001E-2</v>
      </c>
      <c r="G1025" s="116">
        <v>6.1322073999999999E-3</v>
      </c>
      <c r="H1025" s="116">
        <v>2.38677521E-2</v>
      </c>
      <c r="I1025" s="116">
        <v>-5.9198360000000004E-3</v>
      </c>
      <c r="J1025" s="116">
        <v>5.0510762700000003E-2</v>
      </c>
      <c r="K1025" s="116">
        <v>0.48987272970000001</v>
      </c>
      <c r="L1025" s="117">
        <v>-68474096618</v>
      </c>
      <c r="M1025" s="117">
        <v>11566891000000</v>
      </c>
      <c r="N1025" s="116">
        <v>-8.8277059999999994E-3</v>
      </c>
      <c r="O1025" s="116">
        <v>2.3440637E-2</v>
      </c>
      <c r="P1025" s="116">
        <v>54</v>
      </c>
    </row>
    <row r="1026" spans="1:16" x14ac:dyDescent="0.25">
      <c r="A1026" s="5" t="str">
        <f t="shared" ref="A1026:A1089" si="27">CONCATENATE(D1026,B1026)</f>
        <v>Total customer deposits201312</v>
      </c>
      <c r="B1026" s="116">
        <v>201312</v>
      </c>
      <c r="C1026" s="116">
        <v>49</v>
      </c>
      <c r="D1026" s="116" t="s">
        <v>195</v>
      </c>
      <c r="E1026" s="116">
        <v>-0.28808109300000001</v>
      </c>
      <c r="F1026" s="116">
        <v>-2.0960154000000002E-2</v>
      </c>
      <c r="G1026" s="116">
        <v>7.2197049999999999E-3</v>
      </c>
      <c r="H1026" s="116">
        <v>1.49024069E-2</v>
      </c>
      <c r="I1026" s="116">
        <v>2.0738527E-3</v>
      </c>
      <c r="J1026" s="116">
        <v>5.9673369300000001E-2</v>
      </c>
      <c r="K1026" s="116">
        <v>0.3782696908</v>
      </c>
      <c r="L1026" s="117">
        <v>23499876237</v>
      </c>
      <c r="M1026" s="117">
        <v>11331507000000</v>
      </c>
      <c r="N1026" s="116">
        <v>-3.2776179999999999E-3</v>
      </c>
      <c r="O1026" s="116">
        <v>1.2825902599999999E-2</v>
      </c>
      <c r="P1026" s="116">
        <v>54</v>
      </c>
    </row>
    <row r="1027" spans="1:16" x14ac:dyDescent="0.25">
      <c r="A1027" s="5" t="str">
        <f t="shared" si="27"/>
        <v>Total customer deposits201403</v>
      </c>
      <c r="B1027" s="116">
        <v>201403</v>
      </c>
      <c r="C1027" s="116">
        <v>49</v>
      </c>
      <c r="D1027" s="116" t="s">
        <v>195</v>
      </c>
      <c r="E1027" s="116">
        <v>-0.16993750199999999</v>
      </c>
      <c r="F1027" s="116">
        <v>-5.0041875999999999E-2</v>
      </c>
      <c r="G1027" s="116">
        <v>-1.1350758000000001E-2</v>
      </c>
      <c r="H1027" s="116">
        <v>-1.0439676E-2</v>
      </c>
      <c r="I1027" s="116">
        <v>-2.0485350000000002E-3</v>
      </c>
      <c r="J1027" s="116">
        <v>2.6608929399999998E-2</v>
      </c>
      <c r="K1027" s="116">
        <v>0.1140005048</v>
      </c>
      <c r="L1027" s="117">
        <v>-23550567032</v>
      </c>
      <c r="M1027" s="117">
        <v>11496298000000</v>
      </c>
      <c r="N1027" s="116">
        <v>-1.1350758000000001E-2</v>
      </c>
      <c r="O1027" s="116">
        <v>-9.5270909999999997E-3</v>
      </c>
      <c r="P1027" s="116">
        <v>53</v>
      </c>
    </row>
    <row r="1028" spans="1:16" x14ac:dyDescent="0.25">
      <c r="A1028" s="5" t="str">
        <f t="shared" si="27"/>
        <v>Total customer deposits201406</v>
      </c>
      <c r="B1028" s="116">
        <v>201406</v>
      </c>
      <c r="C1028" s="116">
        <v>49</v>
      </c>
      <c r="D1028" s="116" t="s">
        <v>195</v>
      </c>
      <c r="E1028" s="116">
        <v>-0.18544354699999999</v>
      </c>
      <c r="F1028" s="116">
        <v>-5.9746606000000001E-2</v>
      </c>
      <c r="G1028" s="116">
        <v>-1.391998E-3</v>
      </c>
      <c r="H1028" s="116">
        <v>1.6290984000000001E-2</v>
      </c>
      <c r="I1028" s="116">
        <v>1.5079516E-3</v>
      </c>
      <c r="J1028" s="116">
        <v>3.6212522099999998E-2</v>
      </c>
      <c r="K1028" s="116">
        <v>0.39977473070000002</v>
      </c>
      <c r="L1028" s="117">
        <v>17520068417</v>
      </c>
      <c r="M1028" s="117">
        <v>11618455000000</v>
      </c>
      <c r="N1028" s="116">
        <v>7.3895232000000003E-3</v>
      </c>
      <c r="O1028" s="116">
        <v>-1.4454439999999999E-3</v>
      </c>
      <c r="P1028" s="116">
        <v>54</v>
      </c>
    </row>
    <row r="1029" spans="1:16" x14ac:dyDescent="0.25">
      <c r="A1029" s="5" t="str">
        <f t="shared" si="27"/>
        <v>Total customer deposits201409</v>
      </c>
      <c r="B1029" s="116">
        <v>201409</v>
      </c>
      <c r="C1029" s="116">
        <v>49</v>
      </c>
      <c r="D1029" s="116" t="s">
        <v>195</v>
      </c>
      <c r="E1029" s="116">
        <v>-0.13640341</v>
      </c>
      <c r="F1029" s="116">
        <v>-1.4395229000000001E-2</v>
      </c>
      <c r="G1029" s="116">
        <v>2.9202088399999999E-2</v>
      </c>
      <c r="H1029" s="116">
        <v>0.23644393459999999</v>
      </c>
      <c r="I1029" s="116">
        <v>8.1914959100000004E-2</v>
      </c>
      <c r="J1029" s="116">
        <v>9.3817008499999993E-2</v>
      </c>
      <c r="K1029" s="116">
        <v>0.29635396050000001</v>
      </c>
      <c r="L1029" s="117">
        <v>941892318265</v>
      </c>
      <c r="M1029" s="117">
        <v>11498417000000</v>
      </c>
      <c r="N1029" s="116">
        <v>2.3053030299999999E-2</v>
      </c>
      <c r="O1029" s="116">
        <v>3.33511456E-2</v>
      </c>
      <c r="P1029" s="116">
        <v>54</v>
      </c>
    </row>
    <row r="1030" spans="1:16" x14ac:dyDescent="0.25">
      <c r="A1030" s="5" t="str">
        <f t="shared" si="27"/>
        <v>Total customer deposits201412</v>
      </c>
      <c r="B1030" s="116">
        <v>201412</v>
      </c>
      <c r="C1030" s="116">
        <v>49</v>
      </c>
      <c r="D1030" s="116" t="s">
        <v>195</v>
      </c>
      <c r="E1030" s="116">
        <v>-0.15485159200000001</v>
      </c>
      <c r="F1030" s="116">
        <v>4.8919875000000002E-3</v>
      </c>
      <c r="G1030" s="116">
        <v>3.5066085800000001E-2</v>
      </c>
      <c r="H1030" s="116">
        <v>4.8274849299999999E-2</v>
      </c>
      <c r="I1030" s="116">
        <v>8.4121887800000003E-2</v>
      </c>
      <c r="J1030" s="116">
        <v>9.3683689099999995E-2</v>
      </c>
      <c r="K1030" s="116">
        <v>0.26977914250000001</v>
      </c>
      <c r="L1030" s="117">
        <v>955204628876</v>
      </c>
      <c r="M1030" s="117">
        <v>11355007000000</v>
      </c>
      <c r="N1030" s="116">
        <v>4.9372803200000002E-2</v>
      </c>
      <c r="O1030" s="116">
        <v>3.3389801699999999E-2</v>
      </c>
      <c r="P1030" s="116">
        <v>54</v>
      </c>
    </row>
    <row r="1031" spans="1:16" x14ac:dyDescent="0.25">
      <c r="A1031" s="5" t="str">
        <f t="shared" si="27"/>
        <v>Total operating income200912</v>
      </c>
      <c r="B1031" s="116">
        <v>200912</v>
      </c>
      <c r="C1031" s="116">
        <v>50</v>
      </c>
      <c r="D1031" s="116" t="s">
        <v>196</v>
      </c>
      <c r="E1031" s="116">
        <v>-0.246402869</v>
      </c>
      <c r="F1031" s="116">
        <v>-6.2269491000000003E-2</v>
      </c>
      <c r="G1031" s="116">
        <v>2.9024491499999999E-2</v>
      </c>
      <c r="H1031" s="116">
        <v>0.3012403018</v>
      </c>
      <c r="I1031" s="116">
        <v>0.71275559799999999</v>
      </c>
      <c r="J1031" s="116">
        <v>0.32585903960000001</v>
      </c>
      <c r="K1031" s="116">
        <v>2.5247940538</v>
      </c>
      <c r="L1031" s="117">
        <v>231661427305</v>
      </c>
      <c r="M1031" s="117">
        <v>325022248805</v>
      </c>
      <c r="N1031" s="116">
        <v>0.10750047610000001</v>
      </c>
      <c r="O1031" s="116">
        <v>2.02931906E-2</v>
      </c>
      <c r="P1031" s="116">
        <v>44</v>
      </c>
    </row>
    <row r="1032" spans="1:16" x14ac:dyDescent="0.25">
      <c r="A1032" s="5" t="str">
        <f t="shared" si="27"/>
        <v>Total operating income201003</v>
      </c>
      <c r="B1032" s="116">
        <v>201003</v>
      </c>
      <c r="C1032" s="116">
        <v>50</v>
      </c>
      <c r="D1032" s="116" t="s">
        <v>196</v>
      </c>
      <c r="E1032" s="116">
        <v>-0.75544048799999997</v>
      </c>
      <c r="F1032" s="116">
        <v>-9.4865483E-2</v>
      </c>
      <c r="G1032" s="116">
        <v>1.9759248399999998E-2</v>
      </c>
      <c r="H1032" s="116">
        <v>-0.157628816</v>
      </c>
      <c r="I1032" s="116">
        <v>0.17154385110000001</v>
      </c>
      <c r="J1032" s="116">
        <v>0.1108381499</v>
      </c>
      <c r="K1032" s="116">
        <v>0.22522312850000001</v>
      </c>
      <c r="L1032" s="117">
        <v>21592224208</v>
      </c>
      <c r="M1032" s="117">
        <v>125869998083</v>
      </c>
      <c r="N1032" s="116">
        <v>8.3175067000000005E-2</v>
      </c>
      <c r="O1032" s="116">
        <v>8.2306820999999992E-3</v>
      </c>
      <c r="P1032" s="116">
        <v>48</v>
      </c>
    </row>
    <row r="1033" spans="1:16" x14ac:dyDescent="0.25">
      <c r="A1033" s="5" t="str">
        <f t="shared" si="27"/>
        <v>Total operating income201006</v>
      </c>
      <c r="B1033" s="116">
        <v>201006</v>
      </c>
      <c r="C1033" s="116">
        <v>50</v>
      </c>
      <c r="D1033" s="116" t="s">
        <v>196</v>
      </c>
      <c r="E1033" s="116">
        <v>-0.473691578</v>
      </c>
      <c r="F1033" s="116">
        <v>-5.4647581000000001E-2</v>
      </c>
      <c r="G1033" s="116">
        <v>2.02190023E-2</v>
      </c>
      <c r="H1033" s="116">
        <v>0.13754807669999999</v>
      </c>
      <c r="I1033" s="116">
        <v>0.1035162629</v>
      </c>
      <c r="J1033" s="116">
        <v>0.1242062793</v>
      </c>
      <c r="K1033" s="116">
        <v>0.22522312850000001</v>
      </c>
      <c r="L1033" s="117">
        <v>27190373796</v>
      </c>
      <c r="M1033" s="117">
        <v>262667652755</v>
      </c>
      <c r="N1033" s="116">
        <v>0.1224173409</v>
      </c>
      <c r="O1033" s="116">
        <v>6.0833481000000002E-3</v>
      </c>
      <c r="P1033" s="116">
        <v>48</v>
      </c>
    </row>
    <row r="1034" spans="1:16" x14ac:dyDescent="0.25">
      <c r="A1034" s="5" t="str">
        <f t="shared" si="27"/>
        <v>Total operating income201009</v>
      </c>
      <c r="B1034" s="116">
        <v>201009</v>
      </c>
      <c r="C1034" s="116">
        <v>50</v>
      </c>
      <c r="D1034" s="116" t="s">
        <v>196</v>
      </c>
      <c r="E1034" s="116">
        <v>-0.473691578</v>
      </c>
      <c r="F1034" s="116">
        <v>-6.4282862999999996E-2</v>
      </c>
      <c r="G1034" s="116">
        <v>1.3762695700000001E-2</v>
      </c>
      <c r="H1034" s="116">
        <v>5.8918909999999998E-4</v>
      </c>
      <c r="I1034" s="116">
        <v>8.4322960899999994E-2</v>
      </c>
      <c r="J1034" s="116">
        <v>7.5476931499999997E-2</v>
      </c>
      <c r="K1034" s="116">
        <v>0.1870613418</v>
      </c>
      <c r="L1034" s="117">
        <v>33614550310</v>
      </c>
      <c r="M1034" s="117">
        <v>398640535769</v>
      </c>
      <c r="N1034" s="116">
        <v>7.2188669299999994E-2</v>
      </c>
      <c r="O1034" s="116">
        <v>-2.2255300000000001E-4</v>
      </c>
      <c r="P1034" s="116">
        <v>48</v>
      </c>
    </row>
    <row r="1035" spans="1:16" x14ac:dyDescent="0.25">
      <c r="A1035" s="5" t="str">
        <f t="shared" si="27"/>
        <v>Total operating income201012</v>
      </c>
      <c r="B1035" s="116">
        <v>201012</v>
      </c>
      <c r="C1035" s="116">
        <v>50</v>
      </c>
      <c r="D1035" s="116" t="s">
        <v>196</v>
      </c>
      <c r="E1035" s="116">
        <v>-0.46273773499999998</v>
      </c>
      <c r="F1035" s="116">
        <v>-5.3197139999999997E-2</v>
      </c>
      <c r="G1035" s="116">
        <v>8.2306820999999992E-3</v>
      </c>
      <c r="H1035" s="116">
        <v>1.3383114E-2</v>
      </c>
      <c r="I1035" s="116">
        <v>4.1892032199999998E-2</v>
      </c>
      <c r="J1035" s="116">
        <v>8.6391784400000005E-2</v>
      </c>
      <c r="K1035" s="116">
        <v>0.30521823609999998</v>
      </c>
      <c r="L1035" s="117">
        <v>23320610488</v>
      </c>
      <c r="M1035" s="117">
        <v>556683676110</v>
      </c>
      <c r="N1035" s="116">
        <v>5.7153736199999999E-2</v>
      </c>
      <c r="O1035" s="116">
        <v>2.9139349999999999E-4</v>
      </c>
      <c r="P1035" s="116">
        <v>49</v>
      </c>
    </row>
    <row r="1036" spans="1:16" x14ac:dyDescent="0.25">
      <c r="A1036" s="5" t="str">
        <f t="shared" si="27"/>
        <v>Total operating income201103</v>
      </c>
      <c r="B1036" s="116">
        <v>201103</v>
      </c>
      <c r="C1036" s="116">
        <v>50</v>
      </c>
      <c r="D1036" s="116" t="s">
        <v>196</v>
      </c>
      <c r="E1036" s="116">
        <v>-0.44861963500000002</v>
      </c>
      <c r="F1036" s="116">
        <v>-7.5297792000000002E-2</v>
      </c>
      <c r="G1036" s="116">
        <v>-1.4165235999999999E-2</v>
      </c>
      <c r="H1036" s="116">
        <v>0.1765306123</v>
      </c>
      <c r="I1036" s="116">
        <v>-9.9438660000000009E-3</v>
      </c>
      <c r="J1036" s="116">
        <v>7.8312828700000003E-2</v>
      </c>
      <c r="K1036" s="116">
        <v>0.5260121432</v>
      </c>
      <c r="L1036" s="117">
        <v>-1466344613</v>
      </c>
      <c r="M1036" s="117">
        <v>147462222291</v>
      </c>
      <c r="N1036" s="116">
        <v>-1.7898510000000001E-3</v>
      </c>
      <c r="O1036" s="116">
        <v>-1.4410957E-2</v>
      </c>
      <c r="P1036" s="116">
        <v>49</v>
      </c>
    </row>
    <row r="1037" spans="1:16" x14ac:dyDescent="0.25">
      <c r="A1037" s="5" t="str">
        <f t="shared" si="27"/>
        <v>Total operating income201106</v>
      </c>
      <c r="B1037" s="116">
        <v>201106</v>
      </c>
      <c r="C1037" s="116">
        <v>50</v>
      </c>
      <c r="D1037" s="116" t="s">
        <v>196</v>
      </c>
      <c r="E1037" s="116">
        <v>-0.29195004499999999</v>
      </c>
      <c r="F1037" s="116">
        <v>-9.3752419000000004E-2</v>
      </c>
      <c r="G1037" s="116">
        <v>-1.0536874E-2</v>
      </c>
      <c r="H1037" s="116">
        <v>0.1802051355</v>
      </c>
      <c r="I1037" s="116">
        <v>4.5208576200000003E-2</v>
      </c>
      <c r="J1037" s="116">
        <v>7.5971238299999994E-2</v>
      </c>
      <c r="K1037" s="116">
        <v>0.9822105189</v>
      </c>
      <c r="L1037" s="117">
        <v>13104068683</v>
      </c>
      <c r="M1037" s="117">
        <v>289858026551</v>
      </c>
      <c r="N1037" s="116">
        <v>-4.354241E-3</v>
      </c>
      <c r="O1037" s="116">
        <v>-1.5310295E-2</v>
      </c>
      <c r="P1037" s="116">
        <v>49</v>
      </c>
    </row>
    <row r="1038" spans="1:16" x14ac:dyDescent="0.25">
      <c r="A1038" s="5" t="str">
        <f t="shared" si="27"/>
        <v>Total operating income201109</v>
      </c>
      <c r="B1038" s="116">
        <v>201109</v>
      </c>
      <c r="C1038" s="116">
        <v>50</v>
      </c>
      <c r="D1038" s="116" t="s">
        <v>196</v>
      </c>
      <c r="E1038" s="116">
        <v>-0.31268785399999999</v>
      </c>
      <c r="F1038" s="116">
        <v>-7.0181635000000006E-2</v>
      </c>
      <c r="G1038" s="116">
        <v>-4.4166700000000003E-4</v>
      </c>
      <c r="H1038" s="116">
        <v>0.1230202764</v>
      </c>
      <c r="I1038" s="116">
        <v>1.4108717200000001E-2</v>
      </c>
      <c r="J1038" s="116">
        <v>5.0648704400000001E-2</v>
      </c>
      <c r="K1038" s="116">
        <v>0.57228005609999999</v>
      </c>
      <c r="L1038" s="117">
        <v>6098564763.5</v>
      </c>
      <c r="M1038" s="117">
        <v>432255086079</v>
      </c>
      <c r="N1038" s="116">
        <v>7.1038591999999998E-3</v>
      </c>
      <c r="O1038" s="116">
        <v>-1.3484235000000001E-2</v>
      </c>
      <c r="P1038" s="116">
        <v>50</v>
      </c>
    </row>
    <row r="1039" spans="1:16" x14ac:dyDescent="0.25">
      <c r="A1039" s="5" t="str">
        <f t="shared" si="27"/>
        <v>Total operating income201112</v>
      </c>
      <c r="B1039" s="116">
        <v>201112</v>
      </c>
      <c r="C1039" s="116">
        <v>50</v>
      </c>
      <c r="D1039" s="116" t="s">
        <v>196</v>
      </c>
      <c r="E1039" s="116">
        <v>-0.47952069000000003</v>
      </c>
      <c r="F1039" s="116">
        <v>-7.0769970000000001E-2</v>
      </c>
      <c r="G1039" s="116">
        <v>-1.5688425999999998E-2</v>
      </c>
      <c r="H1039" s="116">
        <v>7.1008168699999999E-2</v>
      </c>
      <c r="I1039" s="116">
        <v>1.0964105199999999E-2</v>
      </c>
      <c r="J1039" s="116">
        <v>4.7026018900000001E-2</v>
      </c>
      <c r="K1039" s="116">
        <v>0.4450854474</v>
      </c>
      <c r="L1039" s="117">
        <v>6359228014.8000002</v>
      </c>
      <c r="M1039" s="117">
        <v>580004286599</v>
      </c>
      <c r="N1039" s="116">
        <v>6.3176854999999997E-3</v>
      </c>
      <c r="O1039" s="116">
        <v>-2.5663136E-2</v>
      </c>
      <c r="P1039" s="116">
        <v>50</v>
      </c>
    </row>
    <row r="1040" spans="1:16" x14ac:dyDescent="0.25">
      <c r="A1040" s="5" t="str">
        <f t="shared" si="27"/>
        <v>Total operating income201203</v>
      </c>
      <c r="B1040" s="116">
        <v>201203</v>
      </c>
      <c r="C1040" s="116">
        <v>50</v>
      </c>
      <c r="D1040" s="116" t="s">
        <v>196</v>
      </c>
      <c r="E1040" s="116">
        <v>-0.620267244</v>
      </c>
      <c r="F1040" s="116">
        <v>-0.24096932600000001</v>
      </c>
      <c r="G1040" s="116">
        <v>-4.5720494E-2</v>
      </c>
      <c r="H1040" s="116">
        <v>-2.3750329000000001E-2</v>
      </c>
      <c r="I1040" s="116">
        <v>-1.9435226E-2</v>
      </c>
      <c r="J1040" s="116">
        <v>5.9105092800000002E-2</v>
      </c>
      <c r="K1040" s="116">
        <v>0.509861813</v>
      </c>
      <c r="L1040" s="117">
        <v>-2837462879</v>
      </c>
      <c r="M1040" s="117">
        <v>145995877678</v>
      </c>
      <c r="N1040" s="116">
        <v>-6.3308132000000003E-2</v>
      </c>
      <c r="O1040" s="116">
        <v>-4.1636106999999999E-2</v>
      </c>
      <c r="P1040" s="116">
        <v>51</v>
      </c>
    </row>
    <row r="1041" spans="1:16" x14ac:dyDescent="0.25">
      <c r="A1041" s="5" t="str">
        <f t="shared" si="27"/>
        <v>Total operating income201206</v>
      </c>
      <c r="B1041" s="116">
        <v>201206</v>
      </c>
      <c r="C1041" s="116">
        <v>50</v>
      </c>
      <c r="D1041" s="116" t="s">
        <v>196</v>
      </c>
      <c r="E1041" s="116">
        <v>-0.51123295599999996</v>
      </c>
      <c r="F1041" s="116">
        <v>-0.22262452599999999</v>
      </c>
      <c r="G1041" s="116">
        <v>-3.6827296000000002E-2</v>
      </c>
      <c r="H1041" s="116">
        <v>-8.6658144000000006E-2</v>
      </c>
      <c r="I1041" s="116">
        <v>-8.5880672000000005E-2</v>
      </c>
      <c r="J1041" s="116">
        <v>6.4704964500000003E-2</v>
      </c>
      <c r="K1041" s="116">
        <v>0.28953483349999998</v>
      </c>
      <c r="L1041" s="117">
        <v>-26018588218</v>
      </c>
      <c r="M1041" s="117">
        <v>302962095234</v>
      </c>
      <c r="N1041" s="116">
        <v>-4.7896211000000001E-2</v>
      </c>
      <c r="O1041" s="116">
        <v>-3.6103163000000001E-2</v>
      </c>
      <c r="P1041" s="116">
        <v>56</v>
      </c>
    </row>
    <row r="1042" spans="1:16" x14ac:dyDescent="0.25">
      <c r="A1042" s="5" t="str">
        <f t="shared" si="27"/>
        <v>Total operating income201209</v>
      </c>
      <c r="B1042" s="116">
        <v>201209</v>
      </c>
      <c r="C1042" s="116">
        <v>50</v>
      </c>
      <c r="D1042" s="116" t="s">
        <v>196</v>
      </c>
      <c r="E1042" s="116">
        <v>-0.73981965100000002</v>
      </c>
      <c r="F1042" s="116">
        <v>-0.16134897300000001</v>
      </c>
      <c r="G1042" s="116">
        <v>-5.7472419999999996E-3</v>
      </c>
      <c r="H1042" s="116">
        <v>0.78155056580000004</v>
      </c>
      <c r="I1042" s="116">
        <v>-8.8358106000000006E-2</v>
      </c>
      <c r="J1042" s="116">
        <v>8.1865278099999994E-2</v>
      </c>
      <c r="K1042" s="116">
        <v>0.3272382405</v>
      </c>
      <c r="L1042" s="117">
        <v>-38732098488</v>
      </c>
      <c r="M1042" s="117">
        <v>438353650843</v>
      </c>
      <c r="N1042" s="116">
        <v>-4.8313391999999997E-2</v>
      </c>
      <c r="O1042" s="116">
        <v>-4.2281050000000002E-3</v>
      </c>
      <c r="P1042" s="116">
        <v>56</v>
      </c>
    </row>
    <row r="1043" spans="1:16" x14ac:dyDescent="0.25">
      <c r="A1043" s="5" t="str">
        <f t="shared" si="27"/>
        <v>Total operating income201212</v>
      </c>
      <c r="B1043" s="116">
        <v>201212</v>
      </c>
      <c r="C1043" s="116">
        <v>50</v>
      </c>
      <c r="D1043" s="116" t="s">
        <v>196</v>
      </c>
      <c r="E1043" s="116">
        <v>-0.74465366899999996</v>
      </c>
      <c r="F1043" s="116">
        <v>-0.15483955699999999</v>
      </c>
      <c r="G1043" s="116">
        <v>-5.1537734000000002E-2</v>
      </c>
      <c r="H1043" s="116">
        <v>5.9908244100000001E-2</v>
      </c>
      <c r="I1043" s="116">
        <v>-6.5936799000000004E-2</v>
      </c>
      <c r="J1043" s="116">
        <v>6.0142650999999998E-2</v>
      </c>
      <c r="K1043" s="116">
        <v>0.23841762399999999</v>
      </c>
      <c r="L1043" s="117">
        <v>-38662933240</v>
      </c>
      <c r="M1043" s="117">
        <v>586363514614</v>
      </c>
      <c r="N1043" s="116">
        <v>-7.8313575999999996E-2</v>
      </c>
      <c r="O1043" s="116">
        <v>-1.6178329000000002E-2</v>
      </c>
      <c r="P1043" s="116">
        <v>56</v>
      </c>
    </row>
    <row r="1044" spans="1:16" x14ac:dyDescent="0.25">
      <c r="A1044" s="5" t="str">
        <f t="shared" si="27"/>
        <v>Total operating income201303</v>
      </c>
      <c r="B1044" s="116">
        <v>201303</v>
      </c>
      <c r="C1044" s="116">
        <v>50</v>
      </c>
      <c r="D1044" s="116" t="s">
        <v>196</v>
      </c>
      <c r="E1044" s="116">
        <v>-0.38524797500000002</v>
      </c>
      <c r="F1044" s="116">
        <v>-0.18902127599999999</v>
      </c>
      <c r="G1044" s="116">
        <v>-2.4497504999999999E-2</v>
      </c>
      <c r="H1044" s="116">
        <v>0.29435161319999997</v>
      </c>
      <c r="I1044" s="116">
        <v>4.2167270399999998E-2</v>
      </c>
      <c r="J1044" s="116">
        <v>9.7301807399999996E-2</v>
      </c>
      <c r="K1044" s="116">
        <v>4.1026946473999999</v>
      </c>
      <c r="L1044" s="117">
        <v>6026570222.1000004</v>
      </c>
      <c r="M1044" s="117">
        <v>142920567799</v>
      </c>
      <c r="N1044" s="116">
        <v>-5.7507071999999999E-2</v>
      </c>
      <c r="O1044" s="116">
        <v>-2.1204946999999998E-2</v>
      </c>
      <c r="P1044" s="116">
        <v>55</v>
      </c>
    </row>
    <row r="1045" spans="1:16" x14ac:dyDescent="0.25">
      <c r="A1045" s="5" t="str">
        <f t="shared" si="27"/>
        <v>Total operating income201306</v>
      </c>
      <c r="B1045" s="116">
        <v>201306</v>
      </c>
      <c r="C1045" s="116">
        <v>50</v>
      </c>
      <c r="D1045" s="116" t="s">
        <v>196</v>
      </c>
      <c r="E1045" s="116">
        <v>-0.38692963600000002</v>
      </c>
      <c r="F1045" s="116">
        <v>-8.8936454999999998E-2</v>
      </c>
      <c r="G1045" s="116">
        <v>-4.3298829999999996E-3</v>
      </c>
      <c r="H1045" s="116">
        <v>0.17223316029999999</v>
      </c>
      <c r="I1045" s="116">
        <v>4.2733371899999997E-2</v>
      </c>
      <c r="J1045" s="116">
        <v>0.1565985154</v>
      </c>
      <c r="K1045" s="116">
        <v>1.0260467448999999</v>
      </c>
      <c r="L1045" s="117">
        <v>11813010688</v>
      </c>
      <c r="M1045" s="117">
        <v>276435258076</v>
      </c>
      <c r="N1045" s="116">
        <v>-1.7217927000000001E-2</v>
      </c>
      <c r="O1045" s="116">
        <v>4.2650293700000001E-2</v>
      </c>
      <c r="P1045" s="116">
        <v>54</v>
      </c>
    </row>
    <row r="1046" spans="1:16" x14ac:dyDescent="0.25">
      <c r="A1046" s="5" t="str">
        <f t="shared" si="27"/>
        <v>Total operating income201309</v>
      </c>
      <c r="B1046" s="116">
        <v>201309</v>
      </c>
      <c r="C1046" s="116">
        <v>50</v>
      </c>
      <c r="D1046" s="116" t="s">
        <v>196</v>
      </c>
      <c r="E1046" s="116">
        <v>-0.36127699600000002</v>
      </c>
      <c r="F1046" s="116">
        <v>-9.0290186999999994E-2</v>
      </c>
      <c r="G1046" s="116">
        <v>1.1142397700000001E-2</v>
      </c>
      <c r="H1046" s="116">
        <v>0.1501386965</v>
      </c>
      <c r="I1046" s="116">
        <v>4.3343024899999999E-2</v>
      </c>
      <c r="J1046" s="116">
        <v>0.16005105350000001</v>
      </c>
      <c r="K1046" s="116">
        <v>1.4187838421000001</v>
      </c>
      <c r="L1046" s="117">
        <v>17294276077</v>
      </c>
      <c r="M1046" s="117">
        <v>399009439355</v>
      </c>
      <c r="N1046" s="116">
        <v>-7.186825E-3</v>
      </c>
      <c r="O1046" s="116">
        <v>1.9845413900000001E-2</v>
      </c>
      <c r="P1046" s="116">
        <v>55</v>
      </c>
    </row>
    <row r="1047" spans="1:16" x14ac:dyDescent="0.25">
      <c r="A1047" s="5" t="str">
        <f t="shared" si="27"/>
        <v>Total operating income201312</v>
      </c>
      <c r="B1047" s="116">
        <v>201312</v>
      </c>
      <c r="C1047" s="116">
        <v>50</v>
      </c>
      <c r="D1047" s="116" t="s">
        <v>196</v>
      </c>
      <c r="E1047" s="116">
        <v>-0.36680247300000002</v>
      </c>
      <c r="F1047" s="116">
        <v>-7.1393198000000005E-2</v>
      </c>
      <c r="G1047" s="116">
        <v>1.4877224E-2</v>
      </c>
      <c r="H1047" s="116">
        <v>6.5670475899999997E-2</v>
      </c>
      <c r="I1047" s="116">
        <v>-1.3207200000000001E-2</v>
      </c>
      <c r="J1047" s="116">
        <v>8.0047270899999995E-2</v>
      </c>
      <c r="K1047" s="116">
        <v>0.88748117699999995</v>
      </c>
      <c r="L1047" s="117">
        <v>-7223134106</v>
      </c>
      <c r="M1047" s="117">
        <v>546908799373</v>
      </c>
      <c r="N1047" s="116">
        <v>-1.3089534E-2</v>
      </c>
      <c r="O1047" s="116">
        <v>2.3491488000000001E-2</v>
      </c>
      <c r="P1047" s="116">
        <v>55</v>
      </c>
    </row>
    <row r="1048" spans="1:16" x14ac:dyDescent="0.25">
      <c r="A1048" s="5" t="str">
        <f t="shared" si="27"/>
        <v>Total operating income201403</v>
      </c>
      <c r="B1048" s="116">
        <v>201403</v>
      </c>
      <c r="C1048" s="116">
        <v>50</v>
      </c>
      <c r="D1048" s="116" t="s">
        <v>196</v>
      </c>
      <c r="E1048" s="116">
        <v>-0.74493783700000005</v>
      </c>
      <c r="F1048" s="116">
        <v>-7.6032397000000002E-2</v>
      </c>
      <c r="G1048" s="116">
        <v>3.0931355000000001E-3</v>
      </c>
      <c r="H1048" s="116">
        <v>1.17132117E-2</v>
      </c>
      <c r="I1048" s="116">
        <v>-7.0092431999999996E-2</v>
      </c>
      <c r="J1048" s="116">
        <v>0.1159829436</v>
      </c>
      <c r="K1048" s="116">
        <v>0.48247735400000002</v>
      </c>
      <c r="L1048" s="117">
        <v>-10440067136</v>
      </c>
      <c r="M1048" s="117">
        <v>148947138021</v>
      </c>
      <c r="N1048" s="116">
        <v>-4.8200000000000001E-4</v>
      </c>
      <c r="O1048" s="116">
        <v>1.0259416800000001E-2</v>
      </c>
      <c r="P1048" s="116">
        <v>55</v>
      </c>
    </row>
    <row r="1049" spans="1:16" x14ac:dyDescent="0.25">
      <c r="A1049" s="5" t="str">
        <f t="shared" si="27"/>
        <v>Total operating income201406</v>
      </c>
      <c r="B1049" s="116">
        <v>201406</v>
      </c>
      <c r="C1049" s="116">
        <v>50</v>
      </c>
      <c r="D1049" s="116" t="s">
        <v>196</v>
      </c>
      <c r="E1049" s="116">
        <v>-0.40231338100000003</v>
      </c>
      <c r="F1049" s="116">
        <v>-0.112786214</v>
      </c>
      <c r="G1049" s="116">
        <v>8.0819689999999996E-3</v>
      </c>
      <c r="H1049" s="116">
        <v>1.20330959E-2</v>
      </c>
      <c r="I1049" s="116">
        <v>-5.9556676000000003E-2</v>
      </c>
      <c r="J1049" s="116">
        <v>8.2978933000000005E-2</v>
      </c>
      <c r="K1049" s="116">
        <v>0.68026537750000005</v>
      </c>
      <c r="L1049" s="117">
        <v>-17156875642</v>
      </c>
      <c r="M1049" s="117">
        <v>288076447470</v>
      </c>
      <c r="N1049" s="116">
        <v>-4.4484173000000002E-2</v>
      </c>
      <c r="O1049" s="116">
        <v>2.6774911200000001E-2</v>
      </c>
      <c r="P1049" s="116">
        <v>54</v>
      </c>
    </row>
    <row r="1050" spans="1:16" x14ac:dyDescent="0.25">
      <c r="A1050" s="5" t="str">
        <f t="shared" si="27"/>
        <v>Total operating income201409</v>
      </c>
      <c r="B1050" s="116">
        <v>201409</v>
      </c>
      <c r="C1050" s="116">
        <v>50</v>
      </c>
      <c r="D1050" s="116" t="s">
        <v>196</v>
      </c>
      <c r="E1050" s="116">
        <v>-0.25191272300000001</v>
      </c>
      <c r="F1050" s="116">
        <v>-4.9107677000000002E-2</v>
      </c>
      <c r="G1050" s="116">
        <v>5.0150675000000004E-3</v>
      </c>
      <c r="H1050" s="116">
        <v>0.10435517850000001</v>
      </c>
      <c r="I1050" s="116">
        <v>1.99007169E-2</v>
      </c>
      <c r="J1050" s="116">
        <v>0.1089235584</v>
      </c>
      <c r="K1050" s="116">
        <v>0.50115577290000002</v>
      </c>
      <c r="L1050" s="117">
        <v>8284742374.6000004</v>
      </c>
      <c r="M1050" s="117">
        <v>416303715431</v>
      </c>
      <c r="N1050" s="116">
        <v>4.3710635000000003E-3</v>
      </c>
      <c r="O1050" s="116">
        <v>1.5802741499999998E-2</v>
      </c>
      <c r="P1050" s="116">
        <v>55</v>
      </c>
    </row>
    <row r="1051" spans="1:16" x14ac:dyDescent="0.25">
      <c r="A1051" s="5" t="str">
        <f t="shared" si="27"/>
        <v>Total operating income201412</v>
      </c>
      <c r="B1051" s="116">
        <v>201412</v>
      </c>
      <c r="C1051" s="116">
        <v>50</v>
      </c>
      <c r="D1051" s="116" t="s">
        <v>196</v>
      </c>
      <c r="E1051" s="116">
        <v>-0.496428755</v>
      </c>
      <c r="F1051" s="116">
        <v>-6.4007832000000001E-2</v>
      </c>
      <c r="G1051" s="116">
        <v>1.43323181E-2</v>
      </c>
      <c r="H1051" s="116">
        <v>0.1575244935</v>
      </c>
      <c r="I1051" s="116">
        <v>3.7931596200000001E-2</v>
      </c>
      <c r="J1051" s="116">
        <v>0.12506438919999999</v>
      </c>
      <c r="K1051" s="116">
        <v>0.4883989869</v>
      </c>
      <c r="L1051" s="117">
        <v>20471138756</v>
      </c>
      <c r="M1051" s="117">
        <v>539685665267</v>
      </c>
      <c r="N1051" s="116">
        <v>1.62136131E-2</v>
      </c>
      <c r="O1051" s="116">
        <v>-5.0176400000000003E-4</v>
      </c>
      <c r="P1051" s="116">
        <v>55</v>
      </c>
    </row>
    <row r="1052" spans="1:16" x14ac:dyDescent="0.25">
      <c r="A1052" s="5" t="str">
        <f t="shared" si="27"/>
        <v>Impairments on financial assets200912</v>
      </c>
      <c r="B1052" s="116">
        <v>200912</v>
      </c>
      <c r="C1052" s="116">
        <v>51</v>
      </c>
      <c r="D1052" s="116" t="s">
        <v>197</v>
      </c>
      <c r="E1052" s="116">
        <v>-0.457665714</v>
      </c>
      <c r="F1052" s="116">
        <v>0.100658764</v>
      </c>
      <c r="G1052" s="116">
        <v>0.53765988050000002</v>
      </c>
      <c r="H1052" s="116">
        <v>0.83727288209999995</v>
      </c>
      <c r="I1052" s="116">
        <v>2.4133753900000001</v>
      </c>
      <c r="J1052" s="116">
        <v>1.1830397472</v>
      </c>
      <c r="K1052" s="116">
        <v>2.1447937628</v>
      </c>
      <c r="L1052" s="117">
        <v>104672287988</v>
      </c>
      <c r="M1052" s="117">
        <v>43371739193</v>
      </c>
      <c r="N1052" s="116">
        <v>0.64561604910000003</v>
      </c>
      <c r="O1052" s="116">
        <v>0.4804692009</v>
      </c>
      <c r="P1052" s="116">
        <v>43</v>
      </c>
    </row>
    <row r="1053" spans="1:16" x14ac:dyDescent="0.25">
      <c r="A1053" s="5" t="str">
        <f t="shared" si="27"/>
        <v>Impairments on financial assets201003</v>
      </c>
      <c r="B1053" s="116">
        <v>201003</v>
      </c>
      <c r="C1053" s="116">
        <v>51</v>
      </c>
      <c r="D1053" s="116" t="s">
        <v>197</v>
      </c>
      <c r="E1053" s="116">
        <v>-0.912945954</v>
      </c>
      <c r="F1053" s="116">
        <v>-0.455516174</v>
      </c>
      <c r="G1053" s="116">
        <v>-0.15336343299999999</v>
      </c>
      <c r="H1053" s="116">
        <v>-0.111002157</v>
      </c>
      <c r="I1053" s="116">
        <v>-0.18701253600000001</v>
      </c>
      <c r="J1053" s="116">
        <v>0.2719638654</v>
      </c>
      <c r="K1053" s="116">
        <v>0.64764518550000005</v>
      </c>
      <c r="L1053" s="117">
        <v>-5818681646</v>
      </c>
      <c r="M1053" s="117">
        <v>31113858843</v>
      </c>
      <c r="N1053" s="116">
        <v>-0.25436231999999998</v>
      </c>
      <c r="O1053" s="116">
        <v>-5.7628565E-2</v>
      </c>
      <c r="P1053" s="116">
        <v>47</v>
      </c>
    </row>
    <row r="1054" spans="1:16" x14ac:dyDescent="0.25">
      <c r="A1054" s="5" t="str">
        <f t="shared" si="27"/>
        <v>Impairments on financial assets201006</v>
      </c>
      <c r="B1054" s="116">
        <v>201006</v>
      </c>
      <c r="C1054" s="116">
        <v>51</v>
      </c>
      <c r="D1054" s="116" t="s">
        <v>197</v>
      </c>
      <c r="E1054" s="116">
        <v>-0.77669381800000004</v>
      </c>
      <c r="F1054" s="116">
        <v>-0.41490909399999998</v>
      </c>
      <c r="G1054" s="116">
        <v>-0.18550475199999999</v>
      </c>
      <c r="H1054" s="116">
        <v>-5.3475507999999998E-2</v>
      </c>
      <c r="I1054" s="116">
        <v>-0.18978468500000001</v>
      </c>
      <c r="J1054" s="116">
        <v>0.2396542243</v>
      </c>
      <c r="K1054" s="116">
        <v>0.9380910683</v>
      </c>
      <c r="L1054" s="117">
        <v>-13619475543</v>
      </c>
      <c r="M1054" s="117">
        <v>71762774552</v>
      </c>
      <c r="N1054" s="116">
        <v>-0.29808469999999998</v>
      </c>
      <c r="O1054" s="116">
        <v>-0.13935846599999999</v>
      </c>
      <c r="P1054" s="116">
        <v>47</v>
      </c>
    </row>
    <row r="1055" spans="1:16" x14ac:dyDescent="0.25">
      <c r="A1055" s="5" t="str">
        <f t="shared" si="27"/>
        <v>Impairments on financial assets201009</v>
      </c>
      <c r="B1055" s="116">
        <v>201009</v>
      </c>
      <c r="C1055" s="116">
        <v>51</v>
      </c>
      <c r="D1055" s="116" t="s">
        <v>197</v>
      </c>
      <c r="E1055" s="116">
        <v>-0.78195187200000005</v>
      </c>
      <c r="F1055" s="116">
        <v>-0.50023099900000001</v>
      </c>
      <c r="G1055" s="116">
        <v>-0.207122582</v>
      </c>
      <c r="H1055" s="116">
        <v>-0.38487569999999999</v>
      </c>
      <c r="I1055" s="116">
        <v>-0.21571834400000001</v>
      </c>
      <c r="J1055" s="116">
        <v>0.1157317009</v>
      </c>
      <c r="K1055" s="116">
        <v>0.47584935369999998</v>
      </c>
      <c r="L1055" s="117">
        <v>-21617777766</v>
      </c>
      <c r="M1055" s="117">
        <v>100212978484</v>
      </c>
      <c r="N1055" s="116">
        <v>-0.32006094000000002</v>
      </c>
      <c r="O1055" s="116">
        <v>-0.19461293299999999</v>
      </c>
      <c r="P1055" s="116">
        <v>47</v>
      </c>
    </row>
    <row r="1056" spans="1:16" x14ac:dyDescent="0.25">
      <c r="A1056" s="5" t="str">
        <f t="shared" si="27"/>
        <v>Impairments on financial assets201012</v>
      </c>
      <c r="B1056" s="116">
        <v>201012</v>
      </c>
      <c r="C1056" s="116">
        <v>51</v>
      </c>
      <c r="D1056" s="116" t="s">
        <v>197</v>
      </c>
      <c r="E1056" s="116">
        <v>-0.77669381800000004</v>
      </c>
      <c r="F1056" s="116">
        <v>-0.43709825000000002</v>
      </c>
      <c r="G1056" s="116">
        <v>-0.221975279</v>
      </c>
      <c r="H1056" s="116">
        <v>-0.334017907</v>
      </c>
      <c r="I1056" s="116">
        <v>-0.24076921600000001</v>
      </c>
      <c r="J1056" s="116">
        <v>9.12290449E-2</v>
      </c>
      <c r="K1056" s="116">
        <v>0.46012247760000002</v>
      </c>
      <c r="L1056" s="117">
        <v>-35644444415</v>
      </c>
      <c r="M1056" s="117">
        <v>148044027182</v>
      </c>
      <c r="N1056" s="116">
        <v>-0.34233174399999999</v>
      </c>
      <c r="O1056" s="116">
        <v>-0.15361133099999999</v>
      </c>
      <c r="P1056" s="116">
        <v>48</v>
      </c>
    </row>
    <row r="1057" spans="1:16" x14ac:dyDescent="0.25">
      <c r="A1057" s="5" t="str">
        <f t="shared" si="27"/>
        <v>Impairments on financial assets201103</v>
      </c>
      <c r="B1057" s="116">
        <v>201103</v>
      </c>
      <c r="C1057" s="116">
        <v>51</v>
      </c>
      <c r="D1057" s="116" t="s">
        <v>197</v>
      </c>
      <c r="E1057" s="116">
        <v>-1.996174747</v>
      </c>
      <c r="F1057" s="116">
        <v>-0.42244987000000001</v>
      </c>
      <c r="G1057" s="116">
        <v>-0.21420978299999999</v>
      </c>
      <c r="H1057" s="116">
        <v>-8.3282655089999995</v>
      </c>
      <c r="I1057" s="116">
        <v>-0.20467544500000001</v>
      </c>
      <c r="J1057" s="116">
        <v>1.8019314099999999E-2</v>
      </c>
      <c r="K1057" s="116">
        <v>0.3016354906</v>
      </c>
      <c r="L1057" s="117">
        <v>-5177301639</v>
      </c>
      <c r="M1057" s="117">
        <v>25295177197</v>
      </c>
      <c r="N1057" s="116">
        <v>-0.25013115699999999</v>
      </c>
      <c r="O1057" s="116">
        <v>-0.17481445800000001</v>
      </c>
      <c r="P1057" s="116">
        <v>48</v>
      </c>
    </row>
    <row r="1058" spans="1:16" x14ac:dyDescent="0.25">
      <c r="A1058" s="5" t="str">
        <f t="shared" si="27"/>
        <v>Impairments on financial assets201106</v>
      </c>
      <c r="B1058" s="116">
        <v>201106</v>
      </c>
      <c r="C1058" s="116">
        <v>51</v>
      </c>
      <c r="D1058" s="116" t="s">
        <v>197</v>
      </c>
      <c r="E1058" s="116">
        <v>-0.84286732399999997</v>
      </c>
      <c r="F1058" s="116">
        <v>-0.29113217499999999</v>
      </c>
      <c r="G1058" s="116">
        <v>-0.104452691</v>
      </c>
      <c r="H1058" s="116">
        <v>-0.14574077999999999</v>
      </c>
      <c r="I1058" s="116">
        <v>-6.6600564000000001E-2</v>
      </c>
      <c r="J1058" s="116">
        <v>0.41999719600000002</v>
      </c>
      <c r="K1058" s="116">
        <v>2.6248533062999999</v>
      </c>
      <c r="L1058" s="117">
        <v>-3872376504</v>
      </c>
      <c r="M1058" s="117">
        <v>58143299009</v>
      </c>
      <c r="N1058" s="116">
        <v>-0.104452691</v>
      </c>
      <c r="O1058" s="116">
        <v>-0.114384633</v>
      </c>
      <c r="P1058" s="116">
        <v>48</v>
      </c>
    </row>
    <row r="1059" spans="1:16" x14ac:dyDescent="0.25">
      <c r="A1059" s="5" t="str">
        <f t="shared" si="27"/>
        <v>Impairments on financial assets201109</v>
      </c>
      <c r="B1059" s="116">
        <v>201109</v>
      </c>
      <c r="C1059" s="116">
        <v>51</v>
      </c>
      <c r="D1059" s="116" t="s">
        <v>197</v>
      </c>
      <c r="E1059" s="116">
        <v>-0.60938836100000005</v>
      </c>
      <c r="F1059" s="116">
        <v>-0.109547792</v>
      </c>
      <c r="G1059" s="116">
        <v>7.38097063E-2</v>
      </c>
      <c r="H1059" s="116">
        <v>20.355431628000002</v>
      </c>
      <c r="I1059" s="116">
        <v>0.1298472567</v>
      </c>
      <c r="J1059" s="116">
        <v>0.56896197979999996</v>
      </c>
      <c r="K1059" s="116">
        <v>4.7670969645000003</v>
      </c>
      <c r="L1059" s="117">
        <v>10205371204</v>
      </c>
      <c r="M1059" s="117">
        <v>78595200719</v>
      </c>
      <c r="N1059" s="116">
        <v>-6.0220569999999999E-3</v>
      </c>
      <c r="O1059" s="116">
        <v>0.110670227</v>
      </c>
      <c r="P1059" s="116">
        <v>49</v>
      </c>
    </row>
    <row r="1060" spans="1:16" x14ac:dyDescent="0.25">
      <c r="A1060" s="5" t="str">
        <f t="shared" si="27"/>
        <v>Impairments on financial assets201112</v>
      </c>
      <c r="B1060" s="116">
        <v>201112</v>
      </c>
      <c r="C1060" s="116">
        <v>51</v>
      </c>
      <c r="D1060" s="116" t="s">
        <v>197</v>
      </c>
      <c r="E1060" s="116">
        <v>-0.56030860500000002</v>
      </c>
      <c r="F1060" s="116">
        <v>-2.8718235000000002E-2</v>
      </c>
      <c r="G1060" s="116">
        <v>9.8451812999999999E-2</v>
      </c>
      <c r="H1060" s="116">
        <v>1.0151139084</v>
      </c>
      <c r="I1060" s="116">
        <v>0.39190131550000001</v>
      </c>
      <c r="J1060" s="116">
        <v>0.65612707709999996</v>
      </c>
      <c r="K1060" s="116">
        <v>12.056019007</v>
      </c>
      <c r="L1060" s="117">
        <v>44049544346</v>
      </c>
      <c r="M1060" s="117">
        <v>112399582766</v>
      </c>
      <c r="N1060" s="116">
        <v>3.9433549200000001E-2</v>
      </c>
      <c r="O1060" s="116">
        <v>0.14375948399999999</v>
      </c>
      <c r="P1060" s="116">
        <v>49</v>
      </c>
    </row>
    <row r="1061" spans="1:16" x14ac:dyDescent="0.25">
      <c r="A1061" s="5" t="str">
        <f t="shared" si="27"/>
        <v>Impairments on financial assets201203</v>
      </c>
      <c r="B1061" s="116">
        <v>201203</v>
      </c>
      <c r="C1061" s="116">
        <v>51</v>
      </c>
      <c r="D1061" s="116" t="s">
        <v>197</v>
      </c>
      <c r="E1061" s="116">
        <v>-2.3631811620000001</v>
      </c>
      <c r="F1061" s="116">
        <v>-0.28476634899999997</v>
      </c>
      <c r="G1061" s="116">
        <v>3.0589385899999998E-2</v>
      </c>
      <c r="H1061" s="116">
        <v>0.2424072391</v>
      </c>
      <c r="I1061" s="116">
        <v>0.27224833259999998</v>
      </c>
      <c r="J1061" s="116">
        <v>0.64973952049999995</v>
      </c>
      <c r="K1061" s="116">
        <v>3.0237672193999998</v>
      </c>
      <c r="L1061" s="117">
        <v>5477058076.3999996</v>
      </c>
      <c r="M1061" s="117">
        <v>20117875559</v>
      </c>
      <c r="N1061" s="116">
        <v>-4.3126827E-2</v>
      </c>
      <c r="O1061" s="116">
        <v>0.2463011192</v>
      </c>
      <c r="P1061" s="116">
        <v>50</v>
      </c>
    </row>
    <row r="1062" spans="1:16" x14ac:dyDescent="0.25">
      <c r="A1062" s="5" t="str">
        <f t="shared" si="27"/>
        <v>Impairments on financial assets201206</v>
      </c>
      <c r="B1062" s="116">
        <v>201206</v>
      </c>
      <c r="C1062" s="116">
        <v>51</v>
      </c>
      <c r="D1062" s="116" t="s">
        <v>197</v>
      </c>
      <c r="E1062" s="116">
        <v>-1.785487268</v>
      </c>
      <c r="F1062" s="116">
        <v>-0.414193953</v>
      </c>
      <c r="G1062" s="116">
        <v>0</v>
      </c>
      <c r="H1062" s="116">
        <v>0.16682956669999999</v>
      </c>
      <c r="I1062" s="116">
        <v>0.25580190800000002</v>
      </c>
      <c r="J1062" s="116">
        <v>0.58254539400000005</v>
      </c>
      <c r="K1062" s="116">
        <v>1.114121793</v>
      </c>
      <c r="L1062" s="117">
        <v>13882605528</v>
      </c>
      <c r="M1062" s="117">
        <v>54270922505</v>
      </c>
      <c r="N1062" s="116">
        <v>-1.3054852E-2</v>
      </c>
      <c r="O1062" s="116">
        <v>1.6838751200000002E-2</v>
      </c>
      <c r="P1062" s="116">
        <v>55</v>
      </c>
    </row>
    <row r="1063" spans="1:16" x14ac:dyDescent="0.25">
      <c r="A1063" s="5" t="str">
        <f t="shared" si="27"/>
        <v>Impairments on financial assets201209</v>
      </c>
      <c r="B1063" s="116">
        <v>201209</v>
      </c>
      <c r="C1063" s="116">
        <v>51</v>
      </c>
      <c r="D1063" s="116" t="s">
        <v>197</v>
      </c>
      <c r="E1063" s="116">
        <v>-1.864695013</v>
      </c>
      <c r="F1063" s="116">
        <v>-0.38881467800000002</v>
      </c>
      <c r="G1063" s="116">
        <v>-0.12999358699999999</v>
      </c>
      <c r="H1063" s="116">
        <v>-6.4617611000000005E-2</v>
      </c>
      <c r="I1063" s="116">
        <v>0.1184442495</v>
      </c>
      <c r="J1063" s="116">
        <v>0.27776051959999998</v>
      </c>
      <c r="K1063" s="116">
        <v>0.99498194100000004</v>
      </c>
      <c r="L1063" s="117">
        <v>10517917094</v>
      </c>
      <c r="M1063" s="117">
        <v>88800571923</v>
      </c>
      <c r="N1063" s="116">
        <v>-0.24974218000000001</v>
      </c>
      <c r="O1063" s="116">
        <v>-0.104484519</v>
      </c>
      <c r="P1063" s="116">
        <v>55</v>
      </c>
    </row>
    <row r="1064" spans="1:16" x14ac:dyDescent="0.25">
      <c r="A1064" s="5" t="str">
        <f t="shared" si="27"/>
        <v>Impairments on financial assets201212</v>
      </c>
      <c r="B1064" s="116">
        <v>201212</v>
      </c>
      <c r="C1064" s="116">
        <v>51</v>
      </c>
      <c r="D1064" s="116" t="s">
        <v>197</v>
      </c>
      <c r="E1064" s="116">
        <v>-1.9136350609999999</v>
      </c>
      <c r="F1064" s="116">
        <v>-0.71667674299999995</v>
      </c>
      <c r="G1064" s="116">
        <v>-0.232188175</v>
      </c>
      <c r="H1064" s="116">
        <v>-0.32920855199999999</v>
      </c>
      <c r="I1064" s="116">
        <v>-5.5383433000000003E-2</v>
      </c>
      <c r="J1064" s="116">
        <v>0.1462938275</v>
      </c>
      <c r="K1064" s="116">
        <v>0.88960485369999998</v>
      </c>
      <c r="L1064" s="117">
        <v>-8664689681</v>
      </c>
      <c r="M1064" s="117">
        <v>156449127113</v>
      </c>
      <c r="N1064" s="116">
        <v>-0.232188175</v>
      </c>
      <c r="O1064" s="116">
        <v>-0.19357023900000001</v>
      </c>
      <c r="P1064" s="116">
        <v>55</v>
      </c>
    </row>
    <row r="1065" spans="1:16" x14ac:dyDescent="0.25">
      <c r="A1065" s="5" t="str">
        <f t="shared" si="27"/>
        <v>Impairments on financial assets201303</v>
      </c>
      <c r="B1065" s="116">
        <v>201303</v>
      </c>
      <c r="C1065" s="116">
        <v>51</v>
      </c>
      <c r="D1065" s="116" t="s">
        <v>197</v>
      </c>
      <c r="E1065" s="116">
        <v>-1.1108832319999999</v>
      </c>
      <c r="F1065" s="116">
        <v>-0.36070163399999999</v>
      </c>
      <c r="G1065" s="116">
        <v>2.4162632E-2</v>
      </c>
      <c r="H1065" s="116">
        <v>3.9500689700000001E-2</v>
      </c>
      <c r="I1065" s="116">
        <v>-1.0605877999999999E-2</v>
      </c>
      <c r="J1065" s="116">
        <v>0.270502511</v>
      </c>
      <c r="K1065" s="116">
        <v>0.78512170999999997</v>
      </c>
      <c r="L1065" s="117">
        <v>-270119035.5</v>
      </c>
      <c r="M1065" s="117">
        <v>25468804635</v>
      </c>
      <c r="N1065" s="116">
        <v>-6.0412765E-2</v>
      </c>
      <c r="O1065" s="116">
        <v>0.1029284816</v>
      </c>
      <c r="P1065" s="116">
        <v>54</v>
      </c>
    </row>
    <row r="1066" spans="1:16" x14ac:dyDescent="0.25">
      <c r="A1066" s="5" t="str">
        <f t="shared" si="27"/>
        <v>Impairments on financial assets201306</v>
      </c>
      <c r="B1066" s="116">
        <v>201306</v>
      </c>
      <c r="C1066" s="116">
        <v>51</v>
      </c>
      <c r="D1066" s="116" t="s">
        <v>197</v>
      </c>
      <c r="E1066" s="116">
        <v>-0.90406560700000005</v>
      </c>
      <c r="F1066" s="116">
        <v>-0.31179926699999999</v>
      </c>
      <c r="G1066" s="116">
        <v>-5.5783376000000003E-2</v>
      </c>
      <c r="H1066" s="116">
        <v>-5.2477580000000003E-2</v>
      </c>
      <c r="I1066" s="116">
        <v>-0.20163108399999999</v>
      </c>
      <c r="J1066" s="116">
        <v>0.14347043940000001</v>
      </c>
      <c r="K1066" s="116">
        <v>0.80808352370000003</v>
      </c>
      <c r="L1066" s="117">
        <v>-13533563244</v>
      </c>
      <c r="M1066" s="117">
        <v>67120421054</v>
      </c>
      <c r="N1066" s="116">
        <v>-5.1425358999999997E-2</v>
      </c>
      <c r="O1066" s="116">
        <v>-6.9814512999999995E-2</v>
      </c>
      <c r="P1066" s="116">
        <v>53</v>
      </c>
    </row>
    <row r="1067" spans="1:16" x14ac:dyDescent="0.25">
      <c r="A1067" s="5" t="str">
        <f t="shared" si="27"/>
        <v>Impairments on financial assets201309</v>
      </c>
      <c r="B1067" s="116">
        <v>201309</v>
      </c>
      <c r="C1067" s="116">
        <v>51</v>
      </c>
      <c r="D1067" s="116" t="s">
        <v>197</v>
      </c>
      <c r="E1067" s="116">
        <v>-1.4594661310000001</v>
      </c>
      <c r="F1067" s="116">
        <v>-0.40997153400000003</v>
      </c>
      <c r="G1067" s="116">
        <v>-8.8217072999999993E-2</v>
      </c>
      <c r="H1067" s="116">
        <v>-1.649018187</v>
      </c>
      <c r="I1067" s="116">
        <v>-0.20713197799999999</v>
      </c>
      <c r="J1067" s="116">
        <v>0.12699856900000001</v>
      </c>
      <c r="K1067" s="116">
        <v>1.2738941880000001</v>
      </c>
      <c r="L1067" s="117">
        <v>-20271503786</v>
      </c>
      <c r="M1067" s="117">
        <v>97867572018</v>
      </c>
      <c r="N1067" s="116">
        <v>-7.1626760999999997E-2</v>
      </c>
      <c r="O1067" s="116">
        <v>-0.13094643</v>
      </c>
      <c r="P1067" s="116">
        <v>54</v>
      </c>
    </row>
    <row r="1068" spans="1:16" x14ac:dyDescent="0.25">
      <c r="A1068" s="5" t="str">
        <f t="shared" si="27"/>
        <v>Impairments on financial assets201312</v>
      </c>
      <c r="B1068" s="116">
        <v>201312</v>
      </c>
      <c r="C1068" s="116">
        <v>51</v>
      </c>
      <c r="D1068" s="116" t="s">
        <v>197</v>
      </c>
      <c r="E1068" s="116">
        <v>-0.93454420699999996</v>
      </c>
      <c r="F1068" s="116">
        <v>-0.27585108699999999</v>
      </c>
      <c r="G1068" s="116">
        <v>-1.0231241E-2</v>
      </c>
      <c r="H1068" s="116">
        <v>3.6738329799999997E-2</v>
      </c>
      <c r="I1068" s="116">
        <v>-0.159792817</v>
      </c>
      <c r="J1068" s="116">
        <v>0.1496723928</v>
      </c>
      <c r="K1068" s="116">
        <v>0.88870184100000005</v>
      </c>
      <c r="L1068" s="117">
        <v>-23300902554</v>
      </c>
      <c r="M1068" s="117">
        <v>145819461431</v>
      </c>
      <c r="N1068" s="116">
        <v>5.9158587200000001E-2</v>
      </c>
      <c r="O1068" s="116">
        <v>-8.6253822999999993E-2</v>
      </c>
      <c r="P1068" s="116">
        <v>54</v>
      </c>
    </row>
    <row r="1069" spans="1:16" x14ac:dyDescent="0.25">
      <c r="A1069" s="5" t="str">
        <f t="shared" si="27"/>
        <v>Impairments on financial assets201403</v>
      </c>
      <c r="B1069" s="116">
        <v>201403</v>
      </c>
      <c r="C1069" s="116">
        <v>51</v>
      </c>
      <c r="D1069" s="116" t="s">
        <v>197</v>
      </c>
      <c r="E1069" s="116">
        <v>-1.614632734</v>
      </c>
      <c r="F1069" s="116">
        <v>-0.53069946899999998</v>
      </c>
      <c r="G1069" s="116">
        <v>-0.20251482100000001</v>
      </c>
      <c r="H1069" s="116">
        <v>-0.45559507500000002</v>
      </c>
      <c r="I1069" s="116">
        <v>-0.24579021400000001</v>
      </c>
      <c r="J1069" s="116">
        <v>1.8544975599999999E-2</v>
      </c>
      <c r="K1069" s="116">
        <v>0.48035875049999999</v>
      </c>
      <c r="L1069" s="117">
        <v>-6193590328</v>
      </c>
      <c r="M1069" s="117">
        <v>25198685600</v>
      </c>
      <c r="N1069" s="116">
        <v>-0.28079636400000002</v>
      </c>
      <c r="O1069" s="116">
        <v>-0.139817092</v>
      </c>
      <c r="P1069" s="116">
        <v>54</v>
      </c>
    </row>
    <row r="1070" spans="1:16" x14ac:dyDescent="0.25">
      <c r="A1070" s="5" t="str">
        <f t="shared" si="27"/>
        <v>Impairments on financial assets201406</v>
      </c>
      <c r="B1070" s="116">
        <v>201406</v>
      </c>
      <c r="C1070" s="116">
        <v>51</v>
      </c>
      <c r="D1070" s="116" t="s">
        <v>197</v>
      </c>
      <c r="E1070" s="116">
        <v>-1.242397091</v>
      </c>
      <c r="F1070" s="116">
        <v>-0.52464269299999999</v>
      </c>
      <c r="G1070" s="116">
        <v>-0.25451289900000001</v>
      </c>
      <c r="H1070" s="116">
        <v>-0.184073819</v>
      </c>
      <c r="I1070" s="116">
        <v>-0.17882492699999999</v>
      </c>
      <c r="J1070" s="116">
        <v>-1.3367069000000001E-2</v>
      </c>
      <c r="K1070" s="116">
        <v>1.3361941848000001</v>
      </c>
      <c r="L1070" s="117">
        <v>-9556764030</v>
      </c>
      <c r="M1070" s="117">
        <v>53442012863</v>
      </c>
      <c r="N1070" s="116">
        <v>-0.28775047100000001</v>
      </c>
      <c r="O1070" s="116">
        <v>-0.15393839400000001</v>
      </c>
      <c r="P1070" s="116">
        <v>53</v>
      </c>
    </row>
    <row r="1071" spans="1:16" x14ac:dyDescent="0.25">
      <c r="A1071" s="5" t="str">
        <f t="shared" si="27"/>
        <v>Impairments on financial assets201409</v>
      </c>
      <c r="B1071" s="116">
        <v>201409</v>
      </c>
      <c r="C1071" s="116">
        <v>51</v>
      </c>
      <c r="D1071" s="116" t="s">
        <v>197</v>
      </c>
      <c r="E1071" s="116">
        <v>-1.764754495</v>
      </c>
      <c r="F1071" s="116">
        <v>-0.46811477299999998</v>
      </c>
      <c r="G1071" s="116">
        <v>-0.26096366300000001</v>
      </c>
      <c r="H1071" s="116">
        <v>-0.196372356</v>
      </c>
      <c r="I1071" s="116">
        <v>-0.134556016</v>
      </c>
      <c r="J1071" s="116">
        <v>0.16708417110000001</v>
      </c>
      <c r="K1071" s="116">
        <v>1.3042653585999999</v>
      </c>
      <c r="L1071" s="117">
        <v>-10441017789</v>
      </c>
      <c r="M1071" s="117">
        <v>77596068232</v>
      </c>
      <c r="N1071" s="116">
        <v>-0.27609639200000002</v>
      </c>
      <c r="O1071" s="116">
        <v>-0.14265312599999999</v>
      </c>
      <c r="P1071" s="116">
        <v>54</v>
      </c>
    </row>
    <row r="1072" spans="1:16" x14ac:dyDescent="0.25">
      <c r="A1072" s="5" t="str">
        <f t="shared" si="27"/>
        <v>Impairments on financial assets201412</v>
      </c>
      <c r="B1072" s="116">
        <v>201412</v>
      </c>
      <c r="C1072" s="116">
        <v>51</v>
      </c>
      <c r="D1072" s="116" t="s">
        <v>197</v>
      </c>
      <c r="E1072" s="116">
        <v>-1.3419328660000001</v>
      </c>
      <c r="F1072" s="116">
        <v>-0.60849704800000004</v>
      </c>
      <c r="G1072" s="116">
        <v>-0.18670415800000001</v>
      </c>
      <c r="H1072" s="116">
        <v>-9.3683957999999998E-2</v>
      </c>
      <c r="I1072" s="116">
        <v>-0.19859357699999999</v>
      </c>
      <c r="J1072" s="116">
        <v>0.1992737715</v>
      </c>
      <c r="K1072" s="116">
        <v>1.7917938249000001</v>
      </c>
      <c r="L1072" s="117">
        <v>-24331398833</v>
      </c>
      <c r="M1072" s="117">
        <v>122518558877</v>
      </c>
      <c r="N1072" s="116">
        <v>-0.26121193100000001</v>
      </c>
      <c r="O1072" s="116">
        <v>-0.114786557</v>
      </c>
      <c r="P1072" s="116">
        <v>54</v>
      </c>
    </row>
    <row r="1073" spans="1:16" x14ac:dyDescent="0.25">
      <c r="A1073" s="5" t="str">
        <f t="shared" si="27"/>
        <v>Past due (&gt;90 days) loans and debt instruments; total gross impaired loans and debt instruments200912</v>
      </c>
      <c r="B1073" s="116">
        <v>200912</v>
      </c>
      <c r="C1073" s="116">
        <v>52</v>
      </c>
      <c r="D1073" s="116" t="s">
        <v>198</v>
      </c>
      <c r="E1073" s="116">
        <v>-6.0896262E-2</v>
      </c>
      <c r="F1073" s="116">
        <v>0.23183949540000001</v>
      </c>
      <c r="G1073" s="116">
        <v>0.54013810289999997</v>
      </c>
      <c r="H1073" s="116">
        <v>1.0249038249</v>
      </c>
      <c r="I1073" s="116">
        <v>0.64244071199999997</v>
      </c>
      <c r="J1073" s="116">
        <v>0.91272327139999998</v>
      </c>
      <c r="K1073" s="116">
        <v>4.8195561604000003</v>
      </c>
      <c r="L1073" s="117">
        <v>280265199420</v>
      </c>
      <c r="M1073" s="117">
        <v>436250683010</v>
      </c>
      <c r="N1073" s="116">
        <v>0.74678189250000004</v>
      </c>
      <c r="O1073" s="116">
        <v>0.43344448050000001</v>
      </c>
      <c r="P1073" s="116">
        <v>44</v>
      </c>
    </row>
    <row r="1074" spans="1:16" x14ac:dyDescent="0.25">
      <c r="A1074" s="5" t="str">
        <f t="shared" si="27"/>
        <v>Past due (&gt;90 days) loans and debt instruments; total gross impaired loans and debt instruments201003</v>
      </c>
      <c r="B1074" s="116">
        <v>201003</v>
      </c>
      <c r="C1074" s="116">
        <v>52</v>
      </c>
      <c r="D1074" s="116" t="s">
        <v>198</v>
      </c>
      <c r="E1074" s="116">
        <v>6.0246576000000003E-3</v>
      </c>
      <c r="F1074" s="116">
        <v>0.1311096752</v>
      </c>
      <c r="G1074" s="116">
        <v>0.36695246329999998</v>
      </c>
      <c r="H1074" s="116">
        <v>0.4693554465</v>
      </c>
      <c r="I1074" s="116">
        <v>0.41712908319999997</v>
      </c>
      <c r="J1074" s="116">
        <v>0.5009146498</v>
      </c>
      <c r="K1074" s="116">
        <v>1.5124558334</v>
      </c>
      <c r="L1074" s="117">
        <v>206632146182</v>
      </c>
      <c r="M1074" s="117">
        <v>495367392238</v>
      </c>
      <c r="N1074" s="116">
        <v>0.45700676709999999</v>
      </c>
      <c r="O1074" s="116">
        <v>0.33263743620000003</v>
      </c>
      <c r="P1074" s="116">
        <v>43</v>
      </c>
    </row>
    <row r="1075" spans="1:16" x14ac:dyDescent="0.25">
      <c r="A1075" s="5" t="str">
        <f t="shared" si="27"/>
        <v>Past due (&gt;90 days) loans and debt instruments; total gross impaired loans and debt instruments201006</v>
      </c>
      <c r="B1075" s="116">
        <v>201006</v>
      </c>
      <c r="C1075" s="116">
        <v>52</v>
      </c>
      <c r="D1075" s="116" t="s">
        <v>198</v>
      </c>
      <c r="E1075" s="116">
        <v>-7.5141166999999995E-2</v>
      </c>
      <c r="F1075" s="116">
        <v>9.3099965199999996E-2</v>
      </c>
      <c r="G1075" s="116">
        <v>0.24088949060000001</v>
      </c>
      <c r="H1075" s="116">
        <v>0.28366688359999997</v>
      </c>
      <c r="I1075" s="116">
        <v>0.29817193889999999</v>
      </c>
      <c r="J1075" s="116">
        <v>0.4307749843</v>
      </c>
      <c r="K1075" s="116">
        <v>1.0317259542999999</v>
      </c>
      <c r="L1075" s="117">
        <v>171543298269</v>
      </c>
      <c r="M1075" s="117">
        <v>575316707803</v>
      </c>
      <c r="N1075" s="116">
        <v>0.2369711712</v>
      </c>
      <c r="O1075" s="116">
        <v>0.24361763710000001</v>
      </c>
      <c r="P1075" s="116">
        <v>44</v>
      </c>
    </row>
    <row r="1076" spans="1:16" x14ac:dyDescent="0.25">
      <c r="A1076" s="5" t="str">
        <f t="shared" si="27"/>
        <v>Past due (&gt;90 days) loans and debt instruments; total gross impaired loans and debt instruments201009</v>
      </c>
      <c r="B1076" s="116">
        <v>201009</v>
      </c>
      <c r="C1076" s="116">
        <v>52</v>
      </c>
      <c r="D1076" s="116" t="s">
        <v>198</v>
      </c>
      <c r="E1076" s="116">
        <v>-0.12569339500000001</v>
      </c>
      <c r="F1076" s="116">
        <v>4.8429747400000001E-2</v>
      </c>
      <c r="G1076" s="116">
        <v>0.14299930869999999</v>
      </c>
      <c r="H1076" s="116">
        <v>0.21448568500000001</v>
      </c>
      <c r="I1076" s="116">
        <v>0.2608610247</v>
      </c>
      <c r="J1076" s="116">
        <v>0.4355233792</v>
      </c>
      <c r="K1076" s="116">
        <v>0.59459609999999996</v>
      </c>
      <c r="L1076" s="117">
        <v>162364030570</v>
      </c>
      <c r="M1076" s="117">
        <v>622415827516</v>
      </c>
      <c r="N1076" s="116">
        <v>0.14299930869999999</v>
      </c>
      <c r="O1076" s="116">
        <v>0.14366906209999999</v>
      </c>
      <c r="P1076" s="116">
        <v>43</v>
      </c>
    </row>
    <row r="1077" spans="1:16" x14ac:dyDescent="0.25">
      <c r="A1077" s="5" t="str">
        <f t="shared" si="27"/>
        <v>Past due (&gt;90 days) loans and debt instruments; total gross impaired loans and debt instruments201012</v>
      </c>
      <c r="B1077" s="116">
        <v>201012</v>
      </c>
      <c r="C1077" s="116">
        <v>52</v>
      </c>
      <c r="D1077" s="116" t="s">
        <v>198</v>
      </c>
      <c r="E1077" s="116">
        <v>-0.234233093</v>
      </c>
      <c r="F1077" s="116">
        <v>-5.4885942E-2</v>
      </c>
      <c r="G1077" s="116">
        <v>0.11199391490000001</v>
      </c>
      <c r="H1077" s="116">
        <v>9.8416578599999999E-2</v>
      </c>
      <c r="I1077" s="116">
        <v>9.4111032499999997E-2</v>
      </c>
      <c r="J1077" s="116">
        <v>0.2355840659</v>
      </c>
      <c r="K1077" s="116">
        <v>0.50714476330000002</v>
      </c>
      <c r="L1077" s="117">
        <v>67432049473</v>
      </c>
      <c r="M1077" s="117">
        <v>716515882430</v>
      </c>
      <c r="N1077" s="116">
        <v>0.10307417839999999</v>
      </c>
      <c r="O1077" s="116">
        <v>0.11199391490000001</v>
      </c>
      <c r="P1077" s="116">
        <v>45</v>
      </c>
    </row>
    <row r="1078" spans="1:16" x14ac:dyDescent="0.25">
      <c r="A1078" s="5" t="str">
        <f t="shared" si="27"/>
        <v>Past due (&gt;90 days) loans and debt instruments; total gross impaired loans and debt instruments201103</v>
      </c>
      <c r="B1078" s="116">
        <v>201103</v>
      </c>
      <c r="C1078" s="116">
        <v>52</v>
      </c>
      <c r="D1078" s="116" t="s">
        <v>198</v>
      </c>
      <c r="E1078" s="116">
        <v>-0.24258027099999999</v>
      </c>
      <c r="F1078" s="116">
        <v>-1.0666559000000001E-2</v>
      </c>
      <c r="G1078" s="116">
        <v>7.1216670300000007E-2</v>
      </c>
      <c r="H1078" s="116">
        <v>6.9756730500000003E-2</v>
      </c>
      <c r="I1078" s="116">
        <v>7.7202505800000001E-2</v>
      </c>
      <c r="J1078" s="116">
        <v>0.15261236449999999</v>
      </c>
      <c r="K1078" s="116">
        <v>0.49533297570000001</v>
      </c>
      <c r="L1078" s="117">
        <v>54206677982</v>
      </c>
      <c r="M1078" s="117">
        <v>702136250585</v>
      </c>
      <c r="N1078" s="116">
        <v>9.8179271700000001E-2</v>
      </c>
      <c r="O1078" s="116">
        <v>6.7430422099999998E-2</v>
      </c>
      <c r="P1078" s="116">
        <v>45</v>
      </c>
    </row>
    <row r="1079" spans="1:16" x14ac:dyDescent="0.25">
      <c r="A1079" s="5" t="str">
        <f t="shared" si="27"/>
        <v>Past due (&gt;90 days) loans and debt instruments; total gross impaired loans and debt instruments201106</v>
      </c>
      <c r="B1079" s="116">
        <v>201106</v>
      </c>
      <c r="C1079" s="116">
        <v>52</v>
      </c>
      <c r="D1079" s="116" t="s">
        <v>198</v>
      </c>
      <c r="E1079" s="116">
        <v>-0.19511758000000001</v>
      </c>
      <c r="F1079" s="116">
        <v>-5.8318701000000001E-2</v>
      </c>
      <c r="G1079" s="116">
        <v>4.7205738599999998E-2</v>
      </c>
      <c r="H1079" s="116">
        <v>0.17713121309999999</v>
      </c>
      <c r="I1079" s="116">
        <v>0.15028874919999999</v>
      </c>
      <c r="J1079" s="116">
        <v>0.16194826500000001</v>
      </c>
      <c r="K1079" s="116">
        <v>1.2729776740000001</v>
      </c>
      <c r="L1079" s="117">
        <v>112208164898</v>
      </c>
      <c r="M1079" s="117">
        <v>746617198309</v>
      </c>
      <c r="N1079" s="116">
        <v>4.7265586900000003E-2</v>
      </c>
      <c r="O1079" s="116">
        <v>4.7205738599999998E-2</v>
      </c>
      <c r="P1079" s="116">
        <v>45</v>
      </c>
    </row>
    <row r="1080" spans="1:16" x14ac:dyDescent="0.25">
      <c r="A1080" s="5" t="str">
        <f t="shared" si="27"/>
        <v>Past due (&gt;90 days) loans and debt instruments; total gross impaired loans and debt instruments201109</v>
      </c>
      <c r="B1080" s="116">
        <v>201109</v>
      </c>
      <c r="C1080" s="116">
        <v>52</v>
      </c>
      <c r="D1080" s="116" t="s">
        <v>198</v>
      </c>
      <c r="E1080" s="116">
        <v>-0.20606674899999999</v>
      </c>
      <c r="F1080" s="116">
        <v>-4.9763727000000001E-2</v>
      </c>
      <c r="G1080" s="116">
        <v>7.99795326E-2</v>
      </c>
      <c r="H1080" s="116">
        <v>0.2289194614</v>
      </c>
      <c r="I1080" s="116">
        <v>0.12292281100000001</v>
      </c>
      <c r="J1080" s="116">
        <v>0.31706664540000001</v>
      </c>
      <c r="K1080" s="116">
        <v>1.2130254754000001</v>
      </c>
      <c r="L1080" s="117">
        <v>96464016840</v>
      </c>
      <c r="M1080" s="117">
        <v>784752773135</v>
      </c>
      <c r="N1080" s="116">
        <v>6.4245072099999995E-2</v>
      </c>
      <c r="O1080" s="116">
        <v>9.9659504499999996E-2</v>
      </c>
      <c r="P1080" s="116">
        <v>46</v>
      </c>
    </row>
    <row r="1081" spans="1:16" x14ac:dyDescent="0.25">
      <c r="A1081" s="5" t="str">
        <f t="shared" si="27"/>
        <v>Past due (&gt;90 days) loans and debt instruments; total gross impaired loans and debt instruments201112</v>
      </c>
      <c r="B1081" s="116">
        <v>201112</v>
      </c>
      <c r="C1081" s="116">
        <v>52</v>
      </c>
      <c r="D1081" s="116" t="s">
        <v>198</v>
      </c>
      <c r="E1081" s="116">
        <v>-0.25740929200000001</v>
      </c>
      <c r="F1081" s="116">
        <v>1.9877442000000001E-3</v>
      </c>
      <c r="G1081" s="116">
        <v>0.1145138956</v>
      </c>
      <c r="H1081" s="116">
        <v>0.37026723969999997</v>
      </c>
      <c r="I1081" s="116">
        <v>0.2285605439</v>
      </c>
      <c r="J1081" s="116">
        <v>0.33019999290000002</v>
      </c>
      <c r="K1081" s="116">
        <v>1.8360622281000001</v>
      </c>
      <c r="L1081" s="117">
        <v>179179565732</v>
      </c>
      <c r="M1081" s="117">
        <v>783947931902</v>
      </c>
      <c r="N1081" s="116">
        <v>5.3636294399999999E-2</v>
      </c>
      <c r="O1081" s="116">
        <v>0.18351925960000001</v>
      </c>
      <c r="P1081" s="116">
        <v>46</v>
      </c>
    </row>
    <row r="1082" spans="1:16" x14ac:dyDescent="0.25">
      <c r="A1082" s="5" t="str">
        <f t="shared" si="27"/>
        <v>Past due (&gt;90 days) loans and debt instruments; total gross impaired loans and debt instruments201203</v>
      </c>
      <c r="B1082" s="116">
        <v>201203</v>
      </c>
      <c r="C1082" s="116">
        <v>52</v>
      </c>
      <c r="D1082" s="116" t="s">
        <v>198</v>
      </c>
      <c r="E1082" s="116">
        <v>-0.21842349799999999</v>
      </c>
      <c r="F1082" s="116">
        <v>-2.5372020000000001E-3</v>
      </c>
      <c r="G1082" s="116">
        <v>0.12574951340000001</v>
      </c>
      <c r="H1082" s="116">
        <v>0.27709891520000002</v>
      </c>
      <c r="I1082" s="116">
        <v>0.22669048410000001</v>
      </c>
      <c r="J1082" s="116">
        <v>0.31206890869999998</v>
      </c>
      <c r="K1082" s="116">
        <v>1.5868174507999999</v>
      </c>
      <c r="L1082" s="117">
        <v>171454913120</v>
      </c>
      <c r="M1082" s="117">
        <v>756339260454</v>
      </c>
      <c r="N1082" s="116">
        <v>3.0674514100000001E-2</v>
      </c>
      <c r="O1082" s="116">
        <v>0.20123318609999999</v>
      </c>
      <c r="P1082" s="116">
        <v>46</v>
      </c>
    </row>
    <row r="1083" spans="1:16" x14ac:dyDescent="0.25">
      <c r="A1083" s="5" t="str">
        <f t="shared" si="27"/>
        <v>Past due (&gt;90 days) loans and debt instruments; total gross impaired loans and debt instruments201206</v>
      </c>
      <c r="B1083" s="116">
        <v>201206</v>
      </c>
      <c r="C1083" s="116">
        <v>52</v>
      </c>
      <c r="D1083" s="116" t="s">
        <v>198</v>
      </c>
      <c r="E1083" s="116">
        <v>-0.33771624300000003</v>
      </c>
      <c r="F1083" s="116">
        <v>-6.4594251000000005E-2</v>
      </c>
      <c r="G1083" s="116">
        <v>9.05351556E-2</v>
      </c>
      <c r="H1083" s="116">
        <v>0.1102047473</v>
      </c>
      <c r="I1083" s="116">
        <v>0.1027565147</v>
      </c>
      <c r="J1083" s="116">
        <v>0.2019397376</v>
      </c>
      <c r="K1083" s="116">
        <v>0.69028620070000002</v>
      </c>
      <c r="L1083" s="117">
        <v>88249445188</v>
      </c>
      <c r="M1083" s="117">
        <v>858820926396</v>
      </c>
      <c r="N1083" s="116">
        <v>5.8236579699999999E-2</v>
      </c>
      <c r="O1083" s="116">
        <v>0.10884495600000001</v>
      </c>
      <c r="P1083" s="116">
        <v>52</v>
      </c>
    </row>
    <row r="1084" spans="1:16" x14ac:dyDescent="0.25">
      <c r="A1084" s="5" t="str">
        <f t="shared" si="27"/>
        <v>Past due (&gt;90 days) loans and debt instruments; total gross impaired loans and debt instruments201209</v>
      </c>
      <c r="B1084" s="116">
        <v>201209</v>
      </c>
      <c r="C1084" s="116">
        <v>52</v>
      </c>
      <c r="D1084" s="116" t="s">
        <v>198</v>
      </c>
      <c r="E1084" s="116">
        <v>-0.31951435099999997</v>
      </c>
      <c r="F1084" s="116">
        <v>-6.2422803999999998E-2</v>
      </c>
      <c r="G1084" s="116">
        <v>9.5785491099999995E-2</v>
      </c>
      <c r="H1084" s="116">
        <v>0.1196003333</v>
      </c>
      <c r="I1084" s="116">
        <v>0.12166992779999999</v>
      </c>
      <c r="J1084" s="116">
        <v>0.27591922520000001</v>
      </c>
      <c r="K1084" s="116">
        <v>0.74876330599999996</v>
      </c>
      <c r="L1084" s="117">
        <v>107217215325</v>
      </c>
      <c r="M1084" s="117">
        <v>881213766314</v>
      </c>
      <c r="N1084" s="116">
        <v>7.2676813699999995E-2</v>
      </c>
      <c r="O1084" s="116">
        <v>0.1416822439</v>
      </c>
      <c r="P1084" s="116">
        <v>52</v>
      </c>
    </row>
    <row r="1085" spans="1:16" x14ac:dyDescent="0.25">
      <c r="A1085" s="5" t="str">
        <f t="shared" si="27"/>
        <v>Past due (&gt;90 days) loans and debt instruments; total gross impaired loans and debt instruments201212</v>
      </c>
      <c r="B1085" s="116">
        <v>201212</v>
      </c>
      <c r="C1085" s="116">
        <v>52</v>
      </c>
      <c r="D1085" s="116" t="s">
        <v>198</v>
      </c>
      <c r="E1085" s="116">
        <v>-0.33225364099999999</v>
      </c>
      <c r="F1085" s="116">
        <v>-7.3791665000000006E-2</v>
      </c>
      <c r="G1085" s="116">
        <v>6.9134984299999994E-2</v>
      </c>
      <c r="H1085" s="116">
        <v>8.4690129599999997E-2</v>
      </c>
      <c r="I1085" s="116">
        <v>1.14167092E-2</v>
      </c>
      <c r="J1085" s="116">
        <v>0.19408696049999999</v>
      </c>
      <c r="K1085" s="116">
        <v>0.38152004169999998</v>
      </c>
      <c r="L1085" s="117">
        <v>10995746584</v>
      </c>
      <c r="M1085" s="117">
        <v>963127497635</v>
      </c>
      <c r="N1085" s="116">
        <v>-1.9803666000000001E-2</v>
      </c>
      <c r="O1085" s="116">
        <v>8.4437317600000006E-2</v>
      </c>
      <c r="P1085" s="116">
        <v>55</v>
      </c>
    </row>
    <row r="1086" spans="1:16" x14ac:dyDescent="0.25">
      <c r="A1086" s="5" t="str">
        <f t="shared" si="27"/>
        <v>Past due (&gt;90 days) loans and debt instruments; total gross impaired loans and debt instruments201303</v>
      </c>
      <c r="B1086" s="116">
        <v>201303</v>
      </c>
      <c r="C1086" s="116">
        <v>52</v>
      </c>
      <c r="D1086" s="116" t="s">
        <v>198</v>
      </c>
      <c r="E1086" s="116">
        <v>-0.26817946999999998</v>
      </c>
      <c r="F1086" s="116">
        <v>-4.2106380999999998E-2</v>
      </c>
      <c r="G1086" s="116">
        <v>7.08239222E-2</v>
      </c>
      <c r="H1086" s="116">
        <v>0.13791836430000001</v>
      </c>
      <c r="I1086" s="116">
        <v>7.1751075499999997E-2</v>
      </c>
      <c r="J1086" s="116">
        <v>0.19320214929999999</v>
      </c>
      <c r="K1086" s="116">
        <v>0.87210158370000002</v>
      </c>
      <c r="L1086" s="117">
        <v>66118795076</v>
      </c>
      <c r="M1086" s="117">
        <v>921502494909</v>
      </c>
      <c r="N1086" s="116">
        <v>2.2530374700000001E-2</v>
      </c>
      <c r="O1086" s="116">
        <v>0.12338179790000001</v>
      </c>
      <c r="P1086" s="116">
        <v>54</v>
      </c>
    </row>
    <row r="1087" spans="1:16" x14ac:dyDescent="0.25">
      <c r="A1087" s="5" t="str">
        <f t="shared" si="27"/>
        <v>Past due (&gt;90 days) loans and debt instruments; total gross impaired loans and debt instruments201306</v>
      </c>
      <c r="B1087" s="116">
        <v>201306</v>
      </c>
      <c r="C1087" s="116">
        <v>52</v>
      </c>
      <c r="D1087" s="116" t="s">
        <v>198</v>
      </c>
      <c r="E1087" s="116">
        <v>-0.27246270900000003</v>
      </c>
      <c r="F1087" s="116">
        <v>-6.6656034000000003E-2</v>
      </c>
      <c r="G1087" s="116">
        <v>6.5086400200000005E-2</v>
      </c>
      <c r="H1087" s="116">
        <v>0.1481997464</v>
      </c>
      <c r="I1087" s="116">
        <v>7.3655933699999995E-2</v>
      </c>
      <c r="J1087" s="116">
        <v>0.15813741689999999</v>
      </c>
      <c r="K1087" s="116">
        <v>1.3592824534000001</v>
      </c>
      <c r="L1087" s="117">
        <v>69211244826</v>
      </c>
      <c r="M1087" s="117">
        <v>939656065060</v>
      </c>
      <c r="N1087" s="116">
        <v>-3.2126806000000001E-2</v>
      </c>
      <c r="O1087" s="116">
        <v>9.1387957899999997E-2</v>
      </c>
      <c r="P1087" s="116">
        <v>54</v>
      </c>
    </row>
    <row r="1088" spans="1:16" x14ac:dyDescent="0.25">
      <c r="A1088" s="5" t="str">
        <f t="shared" si="27"/>
        <v>Past due (&gt;90 days) loans and debt instruments; total gross impaired loans and debt instruments201309</v>
      </c>
      <c r="B1088" s="116">
        <v>201309</v>
      </c>
      <c r="C1088" s="116">
        <v>52</v>
      </c>
      <c r="D1088" s="116" t="s">
        <v>198</v>
      </c>
      <c r="E1088" s="116">
        <v>-0.41781515299999999</v>
      </c>
      <c r="F1088" s="116">
        <v>-7.5938267000000004E-2</v>
      </c>
      <c r="G1088" s="116">
        <v>8.9905056000000004E-3</v>
      </c>
      <c r="H1088" s="116">
        <v>7.4742593100000004E-2</v>
      </c>
      <c r="I1088" s="116">
        <v>2.6507487999999999E-3</v>
      </c>
      <c r="J1088" s="116">
        <v>0.14919782240000001</v>
      </c>
      <c r="K1088" s="116">
        <v>1.0357340103999999</v>
      </c>
      <c r="L1088" s="117">
        <v>2595948154.9000001</v>
      </c>
      <c r="M1088" s="117">
        <v>979326341806</v>
      </c>
      <c r="N1088" s="116">
        <v>-1.4073275E-2</v>
      </c>
      <c r="O1088" s="116">
        <v>5.0768680099999998E-2</v>
      </c>
      <c r="P1088" s="116">
        <v>54</v>
      </c>
    </row>
    <row r="1089" spans="1:16" x14ac:dyDescent="0.25">
      <c r="A1089" s="5" t="str">
        <f t="shared" si="27"/>
        <v>Past due (&gt;90 days) loans and debt instruments; total gross impaired loans and debt instruments201312</v>
      </c>
      <c r="B1089" s="116">
        <v>201312</v>
      </c>
      <c r="C1089" s="116">
        <v>52</v>
      </c>
      <c r="D1089" s="116" t="s">
        <v>198</v>
      </c>
      <c r="E1089" s="116">
        <v>-0.41350943299999998</v>
      </c>
      <c r="F1089" s="116">
        <v>-0.10531573900000001</v>
      </c>
      <c r="G1089" s="116">
        <v>-1.4469802E-2</v>
      </c>
      <c r="H1089" s="116">
        <v>4.3056562299999997E-2</v>
      </c>
      <c r="I1089" s="116">
        <v>1.5486286700000001E-2</v>
      </c>
      <c r="J1089" s="116">
        <v>0.1427777731</v>
      </c>
      <c r="K1089" s="116">
        <v>0.9269272556</v>
      </c>
      <c r="L1089" s="117">
        <v>14937491060</v>
      </c>
      <c r="M1089" s="117">
        <v>964562474219</v>
      </c>
      <c r="N1089" s="116">
        <v>-2.0876024E-2</v>
      </c>
      <c r="O1089" s="116">
        <v>-8.0635810000000002E-3</v>
      </c>
      <c r="P1089" s="116">
        <v>54</v>
      </c>
    </row>
    <row r="1090" spans="1:16" x14ac:dyDescent="0.25">
      <c r="A1090" s="5" t="str">
        <f t="shared" ref="A1090:A1153" si="28">CONCATENATE(D1090,B1090)</f>
        <v>Past due (&gt;90 days) loans and debt instruments; total gross impaired loans and debt instruments201403</v>
      </c>
      <c r="B1090" s="116">
        <v>201403</v>
      </c>
      <c r="C1090" s="116">
        <v>52</v>
      </c>
      <c r="D1090" s="116" t="s">
        <v>198</v>
      </c>
      <c r="E1090" s="116">
        <v>-0.45110496100000003</v>
      </c>
      <c r="F1090" s="116">
        <v>-0.139234951</v>
      </c>
      <c r="G1090" s="116">
        <v>-1.0952226000000001E-2</v>
      </c>
      <c r="H1090" s="116">
        <v>-1.1099189000000001E-2</v>
      </c>
      <c r="I1090" s="116">
        <v>-2.6816645E-2</v>
      </c>
      <c r="J1090" s="116">
        <v>9.4013498299999998E-2</v>
      </c>
      <c r="K1090" s="116">
        <v>0.42067006340000002</v>
      </c>
      <c r="L1090" s="117">
        <v>-26473347140</v>
      </c>
      <c r="M1090" s="117">
        <v>987198341901</v>
      </c>
      <c r="N1090" s="116">
        <v>-4.5907009999999998E-2</v>
      </c>
      <c r="O1090" s="116">
        <v>-1.072819E-2</v>
      </c>
      <c r="P1090" s="116">
        <v>54</v>
      </c>
    </row>
    <row r="1091" spans="1:16" x14ac:dyDescent="0.25">
      <c r="A1091" s="5" t="str">
        <f t="shared" si="28"/>
        <v>Past due (&gt;90 days) loans and debt instruments; total gross impaired loans and debt instruments201406</v>
      </c>
      <c r="B1091" s="116">
        <v>201406</v>
      </c>
      <c r="C1091" s="116">
        <v>52</v>
      </c>
      <c r="D1091" s="116" t="s">
        <v>198</v>
      </c>
      <c r="E1091" s="116">
        <v>-0.42351946099999999</v>
      </c>
      <c r="F1091" s="116">
        <v>-0.132515362</v>
      </c>
      <c r="G1091" s="116">
        <v>-7.3429309999999996E-3</v>
      </c>
      <c r="H1091" s="116">
        <v>-1.5582105000000001E-2</v>
      </c>
      <c r="I1091" s="116">
        <v>-4.3656028999999999E-2</v>
      </c>
      <c r="J1091" s="116">
        <v>9.2273880899999994E-2</v>
      </c>
      <c r="K1091" s="116">
        <v>0.32302546389999998</v>
      </c>
      <c r="L1091" s="117">
        <v>-43894922950</v>
      </c>
      <c r="M1091" s="117">
        <v>1005472200000</v>
      </c>
      <c r="N1091" s="116">
        <v>-3.0422413999999998E-2</v>
      </c>
      <c r="O1091" s="116">
        <v>6.0277891299999997E-2</v>
      </c>
      <c r="P1091" s="116">
        <v>53</v>
      </c>
    </row>
    <row r="1092" spans="1:16" x14ac:dyDescent="0.25">
      <c r="A1092" s="5" t="str">
        <f t="shared" si="28"/>
        <v>Past due (&gt;90 days) loans and debt instruments; total gross impaired loans and debt instruments201409</v>
      </c>
      <c r="B1092" s="116">
        <v>201409</v>
      </c>
      <c r="C1092" s="116">
        <v>52</v>
      </c>
      <c r="D1092" s="116" t="s">
        <v>198</v>
      </c>
      <c r="E1092" s="116">
        <v>-0.476856277</v>
      </c>
      <c r="F1092" s="116">
        <v>-0.10226299699999999</v>
      </c>
      <c r="G1092" s="116">
        <v>1.9027301600000001E-2</v>
      </c>
      <c r="H1092" s="116">
        <v>0.29532684770000001</v>
      </c>
      <c r="I1092" s="116">
        <v>3.3925320199999998E-2</v>
      </c>
      <c r="J1092" s="116">
        <v>0.1171699086</v>
      </c>
      <c r="K1092" s="116">
        <v>0.7714690501</v>
      </c>
      <c r="L1092" s="117">
        <v>33298770042</v>
      </c>
      <c r="M1092" s="117">
        <v>981531488811</v>
      </c>
      <c r="N1092" s="116">
        <v>-4.7046402000000001E-2</v>
      </c>
      <c r="O1092" s="116">
        <v>6.5450138699999993E-2</v>
      </c>
      <c r="P1092" s="116">
        <v>54</v>
      </c>
    </row>
    <row r="1093" spans="1:16" x14ac:dyDescent="0.25">
      <c r="A1093" s="5" t="str">
        <f t="shared" si="28"/>
        <v>Past due (&gt;90 days) loans and debt instruments; total gross impaired loans and debt instruments201412</v>
      </c>
      <c r="B1093" s="116">
        <v>201412</v>
      </c>
      <c r="C1093" s="116">
        <v>52</v>
      </c>
      <c r="D1093" s="116" t="s">
        <v>198</v>
      </c>
      <c r="E1093" s="116">
        <v>-0.497196211</v>
      </c>
      <c r="F1093" s="116">
        <v>-0.157001792</v>
      </c>
      <c r="G1093" s="116">
        <v>-2.6004521999999999E-2</v>
      </c>
      <c r="H1093" s="116">
        <v>7.2546056999999997E-2</v>
      </c>
      <c r="I1093" s="116">
        <v>-8.1870420000000003E-3</v>
      </c>
      <c r="J1093" s="116">
        <v>0.1117557891</v>
      </c>
      <c r="K1093" s="116">
        <v>0.51426864819999996</v>
      </c>
      <c r="L1093" s="117">
        <v>-8019206899</v>
      </c>
      <c r="M1093" s="117">
        <v>979499965279</v>
      </c>
      <c r="N1093" s="116">
        <v>-2.3647714E-2</v>
      </c>
      <c r="O1093" s="116">
        <v>-2.8361329000000001E-2</v>
      </c>
      <c r="P1093" s="116">
        <v>54</v>
      </c>
    </row>
    <row r="1094" spans="1:16" x14ac:dyDescent="0.25">
      <c r="A1094" s="5" t="str">
        <f t="shared" si="28"/>
        <v>Risk weighted assets200912</v>
      </c>
      <c r="B1094" s="116">
        <v>200912</v>
      </c>
      <c r="C1094" s="116">
        <v>53</v>
      </c>
      <c r="D1094" s="116" t="s">
        <v>199</v>
      </c>
      <c r="E1094" s="116">
        <v>-0.194026689</v>
      </c>
      <c r="F1094" s="116">
        <v>-0.11293260500000001</v>
      </c>
      <c r="G1094" s="116">
        <v>-3.6228050999999997E-2</v>
      </c>
      <c r="H1094" s="116">
        <v>-3.1426292000000002E-2</v>
      </c>
      <c r="I1094" s="116">
        <v>3.4754085999999999E-3</v>
      </c>
      <c r="J1094" s="116">
        <v>7.0623440999999995E-2</v>
      </c>
      <c r="K1094" s="116">
        <v>0.15989416370000001</v>
      </c>
      <c r="L1094" s="117">
        <v>33383995934</v>
      </c>
      <c r="M1094" s="117">
        <v>9605775700000</v>
      </c>
      <c r="N1094" s="116">
        <v>-5.7495650000000002E-2</v>
      </c>
      <c r="O1094" s="116">
        <v>-3.3730577999999997E-2</v>
      </c>
      <c r="P1094" s="116">
        <v>47</v>
      </c>
    </row>
    <row r="1095" spans="1:16" x14ac:dyDescent="0.25">
      <c r="A1095" s="5" t="str">
        <f t="shared" si="28"/>
        <v>Risk weighted assets201003</v>
      </c>
      <c r="B1095" s="116">
        <v>201003</v>
      </c>
      <c r="C1095" s="116">
        <v>53</v>
      </c>
      <c r="D1095" s="116" t="s">
        <v>199</v>
      </c>
      <c r="E1095" s="116">
        <v>-0.209794973</v>
      </c>
      <c r="F1095" s="116">
        <v>-8.7057430000000005E-2</v>
      </c>
      <c r="G1095" s="116">
        <v>-7.1685499999999997E-4</v>
      </c>
      <c r="H1095" s="116">
        <v>5.1167486800000002E-2</v>
      </c>
      <c r="I1095" s="116">
        <v>8.0281544799999993E-2</v>
      </c>
      <c r="J1095" s="116">
        <v>5.4645574099999997E-2</v>
      </c>
      <c r="K1095" s="116">
        <v>0.30528366010000002</v>
      </c>
      <c r="L1095" s="117">
        <v>764463329885</v>
      </c>
      <c r="M1095" s="117">
        <v>9522279800000</v>
      </c>
      <c r="N1095" s="116">
        <v>-9.1337129999999999E-3</v>
      </c>
      <c r="O1095" s="116">
        <v>5.0459006999999997E-3</v>
      </c>
      <c r="P1095" s="116">
        <v>47</v>
      </c>
    </row>
    <row r="1096" spans="1:16" x14ac:dyDescent="0.25">
      <c r="A1096" s="5" t="str">
        <f t="shared" si="28"/>
        <v>Risk weighted assets201006</v>
      </c>
      <c r="B1096" s="116">
        <v>201006</v>
      </c>
      <c r="C1096" s="116">
        <v>53</v>
      </c>
      <c r="D1096" s="116" t="s">
        <v>199</v>
      </c>
      <c r="E1096" s="116">
        <v>-0.15278207099999999</v>
      </c>
      <c r="F1096" s="116">
        <v>-3.4687234999999997E-2</v>
      </c>
      <c r="G1096" s="116">
        <v>1.5400081600000001E-2</v>
      </c>
      <c r="H1096" s="116">
        <v>4.9612882699999999E-2</v>
      </c>
      <c r="I1096" s="116">
        <v>8.3570518900000001E-2</v>
      </c>
      <c r="J1096" s="116">
        <v>6.9757842599999995E-2</v>
      </c>
      <c r="K1096" s="116">
        <v>0.26034498769999997</v>
      </c>
      <c r="L1096" s="117">
        <v>796715317910</v>
      </c>
      <c r="M1096" s="117">
        <v>9533449500000</v>
      </c>
      <c r="N1096" s="116">
        <v>1.40253203E-2</v>
      </c>
      <c r="O1096" s="116">
        <v>2.22030426E-2</v>
      </c>
      <c r="P1096" s="116">
        <v>47</v>
      </c>
    </row>
    <row r="1097" spans="1:16" x14ac:dyDescent="0.25">
      <c r="A1097" s="5" t="str">
        <f t="shared" si="28"/>
        <v>Risk weighted assets201009</v>
      </c>
      <c r="B1097" s="116">
        <v>201009</v>
      </c>
      <c r="C1097" s="116">
        <v>53</v>
      </c>
      <c r="D1097" s="116" t="s">
        <v>199</v>
      </c>
      <c r="E1097" s="116">
        <v>-0.196495735</v>
      </c>
      <c r="F1097" s="116">
        <v>-4.4486334000000002E-2</v>
      </c>
      <c r="G1097" s="116">
        <v>1.10584953E-2</v>
      </c>
      <c r="H1097" s="116">
        <v>5.4507142699999997E-2</v>
      </c>
      <c r="I1097" s="116">
        <v>5.5195557300000003E-2</v>
      </c>
      <c r="J1097" s="116">
        <v>6.3866233199999997E-2</v>
      </c>
      <c r="K1097" s="116">
        <v>0.29324060239999999</v>
      </c>
      <c r="L1097" s="117">
        <v>536245053105</v>
      </c>
      <c r="M1097" s="117">
        <v>9715366200000</v>
      </c>
      <c r="N1097" s="116">
        <v>1.10584953E-2</v>
      </c>
      <c r="O1097" s="116">
        <v>8.4832767000000003E-3</v>
      </c>
      <c r="P1097" s="116">
        <v>48</v>
      </c>
    </row>
    <row r="1098" spans="1:16" x14ac:dyDescent="0.25">
      <c r="A1098" s="5" t="str">
        <f t="shared" si="28"/>
        <v>Risk weighted assets201012</v>
      </c>
      <c r="B1098" s="116">
        <v>201012</v>
      </c>
      <c r="C1098" s="116">
        <v>53</v>
      </c>
      <c r="D1098" s="116" t="s">
        <v>199</v>
      </c>
      <c r="E1098" s="116">
        <v>-0.21570697599999999</v>
      </c>
      <c r="F1098" s="116">
        <v>-6.1841750000000001E-2</v>
      </c>
      <c r="G1098" s="116">
        <v>1.3252988199999999E-2</v>
      </c>
      <c r="H1098" s="116">
        <v>1.3498056099999999E-2</v>
      </c>
      <c r="I1098" s="116">
        <v>4.0344122099999997E-2</v>
      </c>
      <c r="J1098" s="116">
        <v>5.3573285300000002E-2</v>
      </c>
      <c r="K1098" s="116">
        <v>0.21918444479999999</v>
      </c>
      <c r="L1098" s="117">
        <v>388883435918</v>
      </c>
      <c r="M1098" s="117">
        <v>9639159700000</v>
      </c>
      <c r="N1098" s="116">
        <v>3.9046992099999997E-2</v>
      </c>
      <c r="O1098" s="116">
        <v>1.03585615E-2</v>
      </c>
      <c r="P1098" s="116">
        <v>49</v>
      </c>
    </row>
    <row r="1099" spans="1:16" x14ac:dyDescent="0.25">
      <c r="A1099" s="5" t="str">
        <f t="shared" si="28"/>
        <v>Risk weighted assets201103</v>
      </c>
      <c r="B1099" s="116">
        <v>201103</v>
      </c>
      <c r="C1099" s="116">
        <v>53</v>
      </c>
      <c r="D1099" s="116" t="s">
        <v>199</v>
      </c>
      <c r="E1099" s="116">
        <v>-0.23066977</v>
      </c>
      <c r="F1099" s="116">
        <v>-8.3607059999999997E-2</v>
      </c>
      <c r="G1099" s="116">
        <v>-1.2381351000000001E-2</v>
      </c>
      <c r="H1099" s="116">
        <v>-2.5648921000000002E-2</v>
      </c>
      <c r="I1099" s="116">
        <v>-3.2620591999999997E-2</v>
      </c>
      <c r="J1099" s="116">
        <v>2.7421703299999999E-2</v>
      </c>
      <c r="K1099" s="116">
        <v>0.1208279983</v>
      </c>
      <c r="L1099" s="117">
        <v>-330671300000</v>
      </c>
      <c r="M1099" s="117">
        <v>10136889000000</v>
      </c>
      <c r="N1099" s="116">
        <v>-1.7504361E-2</v>
      </c>
      <c r="O1099" s="116">
        <v>-1.2381351000000001E-2</v>
      </c>
      <c r="P1099" s="116">
        <v>49</v>
      </c>
    </row>
    <row r="1100" spans="1:16" x14ac:dyDescent="0.25">
      <c r="A1100" s="5" t="str">
        <f t="shared" si="28"/>
        <v>Risk weighted assets201106</v>
      </c>
      <c r="B1100" s="116">
        <v>201106</v>
      </c>
      <c r="C1100" s="116">
        <v>53</v>
      </c>
      <c r="D1100" s="116" t="s">
        <v>199</v>
      </c>
      <c r="E1100" s="116">
        <v>-0.250075506</v>
      </c>
      <c r="F1100" s="116">
        <v>-9.5655926000000002E-2</v>
      </c>
      <c r="G1100" s="116">
        <v>-4.0641996999999999E-2</v>
      </c>
      <c r="H1100" s="116">
        <v>-4.5007909999999998E-2</v>
      </c>
      <c r="I1100" s="116">
        <v>7.6253885E-3</v>
      </c>
      <c r="J1100" s="116">
        <v>2.26046159E-2</v>
      </c>
      <c r="K1100" s="116">
        <v>0.1016222148</v>
      </c>
      <c r="L1100" s="117">
        <v>78797091966</v>
      </c>
      <c r="M1100" s="117">
        <v>10333518000000</v>
      </c>
      <c r="N1100" s="116">
        <v>-4.9690442000000001E-2</v>
      </c>
      <c r="O1100" s="116">
        <v>-3.5644554000000002E-2</v>
      </c>
      <c r="P1100" s="116">
        <v>50</v>
      </c>
    </row>
    <row r="1101" spans="1:16" x14ac:dyDescent="0.25">
      <c r="A1101" s="5" t="str">
        <f t="shared" si="28"/>
        <v>Risk weighted assets201109</v>
      </c>
      <c r="B1101" s="116">
        <v>201109</v>
      </c>
      <c r="C1101" s="116">
        <v>53</v>
      </c>
      <c r="D1101" s="116" t="s">
        <v>199</v>
      </c>
      <c r="E1101" s="116">
        <v>-0.17860974099999999</v>
      </c>
      <c r="F1101" s="116">
        <v>-7.7139500999999999E-2</v>
      </c>
      <c r="G1101" s="116">
        <v>-1.9136549999999999E-2</v>
      </c>
      <c r="H1101" s="116">
        <v>-1.3569634000000001E-2</v>
      </c>
      <c r="I1101" s="116">
        <v>5.0827196900000003E-2</v>
      </c>
      <c r="J1101" s="116">
        <v>4.0549504799999997E-2</v>
      </c>
      <c r="K1101" s="116">
        <v>0.12847166939999999</v>
      </c>
      <c r="L1101" s="117">
        <v>513630251037</v>
      </c>
      <c r="M1101" s="117">
        <v>10105422000000</v>
      </c>
      <c r="N1101" s="116">
        <v>1.2910574000000001E-3</v>
      </c>
      <c r="O1101" s="116">
        <v>-2.5321258999999999E-2</v>
      </c>
      <c r="P1101" s="116">
        <v>50</v>
      </c>
    </row>
    <row r="1102" spans="1:16" x14ac:dyDescent="0.25">
      <c r="A1102" s="5" t="str">
        <f t="shared" si="28"/>
        <v>Risk weighted assets201112</v>
      </c>
      <c r="B1102" s="116">
        <v>201112</v>
      </c>
      <c r="C1102" s="116">
        <v>53</v>
      </c>
      <c r="D1102" s="116" t="s">
        <v>199</v>
      </c>
      <c r="E1102" s="116">
        <v>-0.15404815899999999</v>
      </c>
      <c r="F1102" s="116">
        <v>-6.3934015999999996E-2</v>
      </c>
      <c r="G1102" s="116">
        <v>-3.5707405999999997E-2</v>
      </c>
      <c r="H1102" s="116">
        <v>-1.9839504000000001E-2</v>
      </c>
      <c r="I1102" s="116">
        <v>7.4940713500000006E-2</v>
      </c>
      <c r="J1102" s="116">
        <v>2.8409046199999999E-2</v>
      </c>
      <c r="K1102" s="116">
        <v>0.14408041690000001</v>
      </c>
      <c r="L1102" s="117">
        <v>751508708456</v>
      </c>
      <c r="M1102" s="117">
        <v>10028043000000</v>
      </c>
      <c r="N1102" s="116">
        <v>1.7500889499999998E-2</v>
      </c>
      <c r="O1102" s="116">
        <v>-4.5826906000000001E-2</v>
      </c>
      <c r="P1102" s="116">
        <v>51</v>
      </c>
    </row>
    <row r="1103" spans="1:16" x14ac:dyDescent="0.25">
      <c r="A1103" s="5" t="str">
        <f t="shared" si="28"/>
        <v>Risk weighted assets201203</v>
      </c>
      <c r="B1103" s="116">
        <v>201203</v>
      </c>
      <c r="C1103" s="116">
        <v>53</v>
      </c>
      <c r="D1103" s="116" t="s">
        <v>199</v>
      </c>
      <c r="E1103" s="116">
        <v>-0.16712000900000001</v>
      </c>
      <c r="F1103" s="116">
        <v>-7.0588234999999999E-2</v>
      </c>
      <c r="G1103" s="116">
        <v>-3.7486103E-2</v>
      </c>
      <c r="H1103" s="116">
        <v>-2.4447948000000001E-2</v>
      </c>
      <c r="I1103" s="116">
        <v>6.5798207299999995E-2</v>
      </c>
      <c r="J1103" s="116">
        <v>4.43128312E-2</v>
      </c>
      <c r="K1103" s="116">
        <v>0.1232378292</v>
      </c>
      <c r="L1103" s="117">
        <v>645177853079</v>
      </c>
      <c r="M1103" s="117">
        <v>9805401700000</v>
      </c>
      <c r="N1103" s="116">
        <v>1.36872477E-2</v>
      </c>
      <c r="O1103" s="116">
        <v>-4.6896082999999998E-2</v>
      </c>
      <c r="P1103" s="116">
        <v>51</v>
      </c>
    </row>
    <row r="1104" spans="1:16" x14ac:dyDescent="0.25">
      <c r="A1104" s="5" t="str">
        <f t="shared" si="28"/>
        <v>Risk weighted assets201206</v>
      </c>
      <c r="B1104" s="116">
        <v>201206</v>
      </c>
      <c r="C1104" s="116">
        <v>53</v>
      </c>
      <c r="D1104" s="116" t="s">
        <v>199</v>
      </c>
      <c r="E1104" s="116">
        <v>-0.18722884200000001</v>
      </c>
      <c r="F1104" s="116">
        <v>-9.0276417999999997E-2</v>
      </c>
      <c r="G1104" s="116">
        <v>-1.6959805000000001E-2</v>
      </c>
      <c r="H1104" s="116">
        <v>-2.2821016E-2</v>
      </c>
      <c r="I1104" s="116">
        <v>1.780612E-3</v>
      </c>
      <c r="J1104" s="116">
        <v>5.68669516E-2</v>
      </c>
      <c r="K1104" s="116">
        <v>0.13547340660000001</v>
      </c>
      <c r="L1104" s="117">
        <v>18534322291</v>
      </c>
      <c r="M1104" s="117">
        <v>10408962000000</v>
      </c>
      <c r="N1104" s="116">
        <v>5.7823309000000003E-3</v>
      </c>
      <c r="O1104" s="116">
        <v>-3.0851934000000001E-2</v>
      </c>
      <c r="P1104" s="116">
        <v>56</v>
      </c>
    </row>
    <row r="1105" spans="1:16" x14ac:dyDescent="0.25">
      <c r="A1105" s="5" t="str">
        <f t="shared" si="28"/>
        <v>Risk weighted assets201209</v>
      </c>
      <c r="B1105" s="116">
        <v>201209</v>
      </c>
      <c r="C1105" s="116">
        <v>53</v>
      </c>
      <c r="D1105" s="116" t="s">
        <v>199</v>
      </c>
      <c r="E1105" s="116">
        <v>-0.227248486</v>
      </c>
      <c r="F1105" s="116">
        <v>-0.108121672</v>
      </c>
      <c r="G1105" s="116">
        <v>-3.8183045999999998E-2</v>
      </c>
      <c r="H1105" s="116">
        <v>-1.7995754999999999E-2</v>
      </c>
      <c r="I1105" s="116">
        <v>-1.7005668000000002E-2</v>
      </c>
      <c r="J1105" s="116">
        <v>5.5437971199999998E-2</v>
      </c>
      <c r="K1105" s="116">
        <v>0.15882171540000001</v>
      </c>
      <c r="L1105" s="117">
        <v>-180590600000</v>
      </c>
      <c r="M1105" s="117">
        <v>10619438000000</v>
      </c>
      <c r="N1105" s="116">
        <v>-1.2949515E-2</v>
      </c>
      <c r="O1105" s="116">
        <v>-4.6078222000000002E-2</v>
      </c>
      <c r="P1105" s="116">
        <v>56</v>
      </c>
    </row>
    <row r="1106" spans="1:16" x14ac:dyDescent="0.25">
      <c r="A1106" s="5" t="str">
        <f t="shared" si="28"/>
        <v>Risk weighted assets201212</v>
      </c>
      <c r="B1106" s="116">
        <v>201212</v>
      </c>
      <c r="C1106" s="116">
        <v>53</v>
      </c>
      <c r="D1106" s="116" t="s">
        <v>199</v>
      </c>
      <c r="E1106" s="116">
        <v>-0.32085775</v>
      </c>
      <c r="F1106" s="116">
        <v>-0.122641762</v>
      </c>
      <c r="G1106" s="116">
        <v>-7.3402420999999995E-2</v>
      </c>
      <c r="H1106" s="116">
        <v>-6.1886948999999997E-2</v>
      </c>
      <c r="I1106" s="116">
        <v>-6.6643298000000004E-2</v>
      </c>
      <c r="J1106" s="116">
        <v>2.1715093E-3</v>
      </c>
      <c r="K1106" s="116">
        <v>0.13336463900000001</v>
      </c>
      <c r="L1106" s="117">
        <v>-718384900000</v>
      </c>
      <c r="M1106" s="117">
        <v>10779552000000</v>
      </c>
      <c r="N1106" s="116">
        <v>-7.4545040000000007E-2</v>
      </c>
      <c r="O1106" s="116">
        <v>-5.2108670000000003E-2</v>
      </c>
      <c r="P1106" s="116">
        <v>56</v>
      </c>
    </row>
    <row r="1107" spans="1:16" x14ac:dyDescent="0.25">
      <c r="A1107" s="5" t="str">
        <f t="shared" si="28"/>
        <v>Risk weighted assets201303</v>
      </c>
      <c r="B1107" s="116">
        <v>201303</v>
      </c>
      <c r="C1107" s="116">
        <v>53</v>
      </c>
      <c r="D1107" s="116" t="s">
        <v>199</v>
      </c>
      <c r="E1107" s="116">
        <v>-0.22997082499999999</v>
      </c>
      <c r="F1107" s="116">
        <v>-9.3018269000000001E-2</v>
      </c>
      <c r="G1107" s="116">
        <v>-4.0638607E-2</v>
      </c>
      <c r="H1107" s="116">
        <v>-1.2917552000000001E-2</v>
      </c>
      <c r="I1107" s="116">
        <v>-2.1640043000000001E-2</v>
      </c>
      <c r="J1107" s="116">
        <v>2.4194322899999999E-2</v>
      </c>
      <c r="K1107" s="116">
        <v>0.25683482120000001</v>
      </c>
      <c r="L1107" s="117">
        <v>-225564800000</v>
      </c>
      <c r="M1107" s="117">
        <v>10423493000000</v>
      </c>
      <c r="N1107" s="116">
        <v>-2.7391973E-2</v>
      </c>
      <c r="O1107" s="116">
        <v>-4.4700167999999998E-2</v>
      </c>
      <c r="P1107" s="116">
        <v>55</v>
      </c>
    </row>
    <row r="1108" spans="1:16" x14ac:dyDescent="0.25">
      <c r="A1108" s="5" t="str">
        <f t="shared" si="28"/>
        <v>Risk weighted assets201306</v>
      </c>
      <c r="B1108" s="116">
        <v>201306</v>
      </c>
      <c r="C1108" s="116">
        <v>53</v>
      </c>
      <c r="D1108" s="116" t="s">
        <v>199</v>
      </c>
      <c r="E1108" s="116">
        <v>-0.19791129599999999</v>
      </c>
      <c r="F1108" s="116">
        <v>-0.12374320900000001</v>
      </c>
      <c r="G1108" s="116">
        <v>-6.5530904000000001E-2</v>
      </c>
      <c r="H1108" s="116">
        <v>-4.7392191E-2</v>
      </c>
      <c r="I1108" s="116">
        <v>-5.3562657E-2</v>
      </c>
      <c r="J1108" s="116">
        <v>-5.1133749999999999E-3</v>
      </c>
      <c r="K1108" s="116">
        <v>0.11553454069999999</v>
      </c>
      <c r="L1108" s="117">
        <v>-557154800000</v>
      </c>
      <c r="M1108" s="117">
        <v>10401927000000</v>
      </c>
      <c r="N1108" s="116">
        <v>-5.5979991999999999E-2</v>
      </c>
      <c r="O1108" s="116">
        <v>-6.8407269000000007E-2</v>
      </c>
      <c r="P1108" s="116">
        <v>55</v>
      </c>
    </row>
    <row r="1109" spans="1:16" x14ac:dyDescent="0.25">
      <c r="A1109" s="5" t="str">
        <f t="shared" si="28"/>
        <v>Risk weighted assets201309</v>
      </c>
      <c r="B1109" s="116">
        <v>201309</v>
      </c>
      <c r="C1109" s="116">
        <v>53</v>
      </c>
      <c r="D1109" s="116" t="s">
        <v>199</v>
      </c>
      <c r="E1109" s="116">
        <v>-0.18378667200000001</v>
      </c>
      <c r="F1109" s="116">
        <v>-0.117656226</v>
      </c>
      <c r="G1109" s="116">
        <v>-6.2277552999999999E-2</v>
      </c>
      <c r="H1109" s="116">
        <v>-4.6282098000000001E-2</v>
      </c>
      <c r="I1109" s="116">
        <v>-6.7070121999999996E-2</v>
      </c>
      <c r="J1109" s="116">
        <v>-1.2177565E-2</v>
      </c>
      <c r="K1109" s="116">
        <v>0.2329230078</v>
      </c>
      <c r="L1109" s="117">
        <v>-692394000000</v>
      </c>
      <c r="M1109" s="117">
        <v>10323434000000</v>
      </c>
      <c r="N1109" s="116">
        <v>-6.8772032999999996E-2</v>
      </c>
      <c r="O1109" s="116">
        <v>-6.1628520999999999E-2</v>
      </c>
      <c r="P1109" s="116">
        <v>55</v>
      </c>
    </row>
    <row r="1110" spans="1:16" x14ac:dyDescent="0.25">
      <c r="A1110" s="5" t="str">
        <f t="shared" si="28"/>
        <v>Risk weighted assets201312</v>
      </c>
      <c r="B1110" s="116">
        <v>201312</v>
      </c>
      <c r="C1110" s="116">
        <v>53</v>
      </c>
      <c r="D1110" s="116" t="s">
        <v>199</v>
      </c>
      <c r="E1110" s="116">
        <v>-0.18687200900000001</v>
      </c>
      <c r="F1110" s="116">
        <v>-0.10528425299999999</v>
      </c>
      <c r="G1110" s="116">
        <v>-6.5937230999999999E-2</v>
      </c>
      <c r="H1110" s="116">
        <v>-4.3005716999999999E-2</v>
      </c>
      <c r="I1110" s="116">
        <v>-6.2072000000000002E-2</v>
      </c>
      <c r="J1110" s="116">
        <v>-7.9328030000000004E-3</v>
      </c>
      <c r="K1110" s="116">
        <v>0.2244518693</v>
      </c>
      <c r="L1110" s="117">
        <v>-623134000000</v>
      </c>
      <c r="M1110" s="117">
        <v>10038891000000</v>
      </c>
      <c r="N1110" s="116">
        <v>-6.4442730000000004E-2</v>
      </c>
      <c r="O1110" s="116">
        <v>-6.9298338000000001E-2</v>
      </c>
      <c r="P1110" s="116">
        <v>55</v>
      </c>
    </row>
    <row r="1111" spans="1:16" x14ac:dyDescent="0.25">
      <c r="A1111" s="5" t="str">
        <f t="shared" si="28"/>
        <v>Risk weighted assets201403</v>
      </c>
      <c r="B1111" s="116">
        <v>201403</v>
      </c>
      <c r="C1111" s="116">
        <v>53</v>
      </c>
      <c r="D1111" s="116" t="s">
        <v>199</v>
      </c>
      <c r="E1111" s="116">
        <v>-0.39145609799999997</v>
      </c>
      <c r="F1111" s="116">
        <v>-9.9981355999999993E-2</v>
      </c>
      <c r="G1111" s="116">
        <v>-2.9205689999999999E-2</v>
      </c>
      <c r="H1111" s="116">
        <v>-2.3075452999999999E-2</v>
      </c>
      <c r="I1111" s="116">
        <v>-2.2928891E-2</v>
      </c>
      <c r="J1111" s="116">
        <v>4.9100563999999999E-2</v>
      </c>
      <c r="K1111" s="116">
        <v>0.26312601400000002</v>
      </c>
      <c r="L1111" s="117">
        <v>-231097500000</v>
      </c>
      <c r="M1111" s="117">
        <v>10078876000000</v>
      </c>
      <c r="N1111" s="116">
        <v>1.2206686E-2</v>
      </c>
      <c r="O1111" s="116">
        <v>-5.1070756000000002E-2</v>
      </c>
      <c r="P1111" s="116">
        <v>55</v>
      </c>
    </row>
    <row r="1112" spans="1:16" x14ac:dyDescent="0.25">
      <c r="A1112" s="5" t="str">
        <f t="shared" si="28"/>
        <v>Risk weighted assets201406</v>
      </c>
      <c r="B1112" s="116">
        <v>201406</v>
      </c>
      <c r="C1112" s="116">
        <v>53</v>
      </c>
      <c r="D1112" s="116" t="s">
        <v>199</v>
      </c>
      <c r="E1112" s="116">
        <v>-0.38439274800000001</v>
      </c>
      <c r="F1112" s="116">
        <v>-8.8491729000000005E-2</v>
      </c>
      <c r="G1112" s="116">
        <v>-2.5352797E-2</v>
      </c>
      <c r="H1112" s="116">
        <v>4.4740630000000001E-4</v>
      </c>
      <c r="I1112" s="116">
        <v>1.3079362000000001E-3</v>
      </c>
      <c r="J1112" s="116">
        <v>6.9747499399999996E-2</v>
      </c>
      <c r="K1112" s="116">
        <v>0.35537177240000001</v>
      </c>
      <c r="L1112" s="117">
        <v>12872933469</v>
      </c>
      <c r="M1112" s="117">
        <v>9842172600000</v>
      </c>
      <c r="N1112" s="116">
        <v>3.1484553899999997E-2</v>
      </c>
      <c r="O1112" s="116">
        <v>-3.1573632999999997E-2</v>
      </c>
      <c r="P1112" s="116">
        <v>55</v>
      </c>
    </row>
    <row r="1113" spans="1:16" x14ac:dyDescent="0.25">
      <c r="A1113" s="5" t="str">
        <f t="shared" si="28"/>
        <v>Risk weighted assets201409</v>
      </c>
      <c r="B1113" s="116">
        <v>201409</v>
      </c>
      <c r="C1113" s="116">
        <v>53</v>
      </c>
      <c r="D1113" s="116" t="s">
        <v>199</v>
      </c>
      <c r="E1113" s="116">
        <v>-0.37834918200000001</v>
      </c>
      <c r="F1113" s="116">
        <v>-7.7303887000000002E-2</v>
      </c>
      <c r="G1113" s="116">
        <v>-4.8233360000000001E-3</v>
      </c>
      <c r="H1113" s="116">
        <v>-1.8919541000000002E-2</v>
      </c>
      <c r="I1113" s="116">
        <v>2.2638838599999999E-2</v>
      </c>
      <c r="J1113" s="116">
        <v>8.7715440300000003E-2</v>
      </c>
      <c r="K1113" s="116">
        <v>0.26061374059999998</v>
      </c>
      <c r="L1113" s="117">
        <v>218035553690</v>
      </c>
      <c r="M1113" s="117">
        <v>9631039700000</v>
      </c>
      <c r="N1113" s="116">
        <v>4.44808275E-2</v>
      </c>
      <c r="O1113" s="116">
        <v>-1.6297651E-2</v>
      </c>
      <c r="P1113" s="116">
        <v>55</v>
      </c>
    </row>
    <row r="1114" spans="1:16" x14ac:dyDescent="0.25">
      <c r="A1114" s="5" t="str">
        <f t="shared" si="28"/>
        <v>Risk weighted assets201412</v>
      </c>
      <c r="B1114" s="116">
        <v>201412</v>
      </c>
      <c r="C1114" s="116">
        <v>53</v>
      </c>
      <c r="D1114" s="116" t="s">
        <v>199</v>
      </c>
      <c r="E1114" s="116">
        <v>-0.50273321500000001</v>
      </c>
      <c r="F1114" s="116">
        <v>-9.7975103999999993E-2</v>
      </c>
      <c r="G1114" s="116">
        <v>-1.0291763000000001E-2</v>
      </c>
      <c r="H1114" s="116">
        <v>-2.6421508E-2</v>
      </c>
      <c r="I1114" s="116">
        <v>3.4296938300000003E-2</v>
      </c>
      <c r="J1114" s="116">
        <v>9.7953373400000002E-2</v>
      </c>
      <c r="K1114" s="116">
        <v>0.21014928590000001</v>
      </c>
      <c r="L1114" s="117">
        <v>322931625227</v>
      </c>
      <c r="M1114" s="117">
        <v>9415756700000</v>
      </c>
      <c r="N1114" s="116">
        <v>6.4801281099999997E-2</v>
      </c>
      <c r="O1114" s="116">
        <v>-2.6279953000000002E-2</v>
      </c>
      <c r="P1114" s="116">
        <v>55</v>
      </c>
    </row>
    <row r="1115" spans="1:16" x14ac:dyDescent="0.25">
      <c r="A1115" s="5" t="str">
        <f t="shared" si="28"/>
        <v/>
      </c>
      <c r="B1115" s="116"/>
      <c r="C1115" s="116"/>
      <c r="D1115" s="116"/>
      <c r="E1115" s="116"/>
      <c r="F1115" s="116"/>
      <c r="G1115" s="116"/>
      <c r="H1115" s="116"/>
      <c r="I1115" s="116"/>
      <c r="J1115" s="116"/>
      <c r="K1115" s="116"/>
      <c r="L1115" s="117"/>
      <c r="M1115" s="117"/>
      <c r="N1115" s="116"/>
      <c r="O1115" s="116"/>
      <c r="P1115" s="116"/>
    </row>
    <row r="1116" spans="1:16" x14ac:dyDescent="0.25">
      <c r="A1116" s="5" t="str">
        <f t="shared" si="28"/>
        <v/>
      </c>
      <c r="B1116" s="116"/>
      <c r="C1116" s="116"/>
      <c r="D1116" s="116"/>
      <c r="E1116" s="116"/>
      <c r="F1116" s="116"/>
      <c r="G1116" s="116"/>
      <c r="H1116" s="116"/>
      <c r="I1116" s="116"/>
      <c r="J1116" s="116"/>
      <c r="K1116" s="116"/>
      <c r="L1116" s="117"/>
      <c r="M1116" s="117"/>
      <c r="N1116" s="116"/>
      <c r="O1116" s="116"/>
      <c r="P1116" s="116"/>
    </row>
    <row r="1117" spans="1:16" x14ac:dyDescent="0.25">
      <c r="A1117" s="5" t="str">
        <f t="shared" si="28"/>
        <v/>
      </c>
      <c r="B1117" s="116"/>
      <c r="C1117" s="116"/>
      <c r="D1117" s="116"/>
      <c r="E1117" s="116"/>
      <c r="F1117" s="116"/>
      <c r="G1117" s="116"/>
      <c r="H1117" s="116"/>
      <c r="I1117" s="116"/>
      <c r="J1117" s="116"/>
      <c r="K1117" s="116"/>
      <c r="L1117" s="117"/>
      <c r="M1117" s="117"/>
      <c r="N1117" s="116"/>
      <c r="O1117" s="116"/>
      <c r="P1117" s="116"/>
    </row>
    <row r="1118" spans="1:16" x14ac:dyDescent="0.25">
      <c r="A1118" s="5" t="str">
        <f t="shared" si="28"/>
        <v/>
      </c>
      <c r="B1118" s="116"/>
      <c r="C1118" s="116"/>
      <c r="D1118" s="116"/>
      <c r="E1118" s="116"/>
      <c r="F1118" s="116"/>
      <c r="G1118" s="116"/>
      <c r="H1118" s="116"/>
      <c r="I1118" s="116"/>
      <c r="J1118" s="116"/>
      <c r="K1118" s="116"/>
      <c r="L1118" s="117"/>
      <c r="M1118" s="117"/>
      <c r="N1118" s="116"/>
      <c r="O1118" s="116"/>
      <c r="P1118" s="116"/>
    </row>
    <row r="1119" spans="1:16" x14ac:dyDescent="0.25">
      <c r="A1119" s="5" t="str">
        <f t="shared" si="28"/>
        <v/>
      </c>
      <c r="B1119" s="116"/>
      <c r="C1119" s="116"/>
      <c r="D1119" s="116"/>
      <c r="E1119" s="116"/>
      <c r="F1119" s="116"/>
      <c r="G1119" s="116"/>
      <c r="H1119" s="116"/>
      <c r="I1119" s="116"/>
      <c r="J1119" s="116"/>
      <c r="K1119" s="116"/>
      <c r="L1119" s="117"/>
      <c r="M1119" s="117"/>
      <c r="N1119" s="116"/>
      <c r="O1119" s="116"/>
      <c r="P1119" s="116"/>
    </row>
    <row r="1120" spans="1:16" x14ac:dyDescent="0.25">
      <c r="A1120" s="5" t="str">
        <f t="shared" si="28"/>
        <v/>
      </c>
      <c r="B1120" s="116"/>
      <c r="C1120" s="116"/>
      <c r="D1120" s="116"/>
      <c r="E1120" s="116"/>
      <c r="F1120" s="116"/>
      <c r="G1120" s="116"/>
      <c r="H1120" s="116"/>
      <c r="I1120" s="116"/>
      <c r="J1120" s="116"/>
      <c r="K1120" s="116"/>
      <c r="L1120" s="117"/>
      <c r="M1120" s="117"/>
      <c r="N1120" s="116"/>
      <c r="O1120" s="116"/>
      <c r="P1120" s="116"/>
    </row>
    <row r="1121" spans="1:16" x14ac:dyDescent="0.25">
      <c r="A1121" s="5" t="str">
        <f t="shared" si="28"/>
        <v/>
      </c>
      <c r="B1121" s="116"/>
      <c r="C1121" s="116"/>
      <c r="D1121" s="116"/>
      <c r="E1121" s="116"/>
      <c r="F1121" s="116"/>
      <c r="G1121" s="116"/>
      <c r="H1121" s="116"/>
      <c r="I1121" s="116"/>
      <c r="J1121" s="116"/>
      <c r="K1121" s="116"/>
      <c r="L1121" s="117"/>
      <c r="M1121" s="117"/>
      <c r="N1121" s="116"/>
      <c r="O1121" s="116"/>
      <c r="P1121" s="116"/>
    </row>
    <row r="1122" spans="1:16" x14ac:dyDescent="0.25">
      <c r="A1122" s="5" t="str">
        <f t="shared" si="28"/>
        <v/>
      </c>
      <c r="B1122" s="116"/>
      <c r="C1122" s="116"/>
      <c r="D1122" s="116"/>
      <c r="E1122" s="116"/>
      <c r="F1122" s="116"/>
      <c r="G1122" s="116"/>
      <c r="H1122" s="116"/>
      <c r="I1122" s="116"/>
      <c r="J1122" s="116"/>
      <c r="K1122" s="116"/>
      <c r="L1122" s="117"/>
      <c r="M1122" s="117"/>
      <c r="N1122" s="116"/>
      <c r="O1122" s="116"/>
      <c r="P1122" s="116"/>
    </row>
    <row r="1123" spans="1:16" x14ac:dyDescent="0.25">
      <c r="A1123" s="5" t="str">
        <f t="shared" si="28"/>
        <v/>
      </c>
      <c r="B1123" s="116"/>
      <c r="C1123" s="116"/>
      <c r="D1123" s="116"/>
      <c r="E1123" s="116"/>
      <c r="F1123" s="116"/>
      <c r="G1123" s="116"/>
      <c r="H1123" s="116"/>
      <c r="I1123" s="116"/>
      <c r="J1123" s="116"/>
      <c r="K1123" s="116"/>
      <c r="L1123" s="117"/>
      <c r="M1123" s="117"/>
      <c r="N1123" s="116"/>
      <c r="O1123" s="116"/>
      <c r="P1123" s="116"/>
    </row>
    <row r="1124" spans="1:16" x14ac:dyDescent="0.25">
      <c r="A1124" s="5" t="str">
        <f t="shared" si="28"/>
        <v/>
      </c>
      <c r="B1124" s="116"/>
      <c r="C1124" s="116"/>
      <c r="D1124" s="116"/>
      <c r="E1124" s="116"/>
      <c r="F1124" s="116"/>
      <c r="G1124" s="116"/>
      <c r="H1124" s="116"/>
      <c r="I1124" s="116"/>
      <c r="J1124" s="116"/>
      <c r="K1124" s="116"/>
      <c r="L1124" s="117"/>
      <c r="M1124" s="117"/>
      <c r="N1124" s="116"/>
      <c r="O1124" s="116"/>
      <c r="P1124" s="116"/>
    </row>
    <row r="1125" spans="1:16" x14ac:dyDescent="0.25">
      <c r="A1125" s="5" t="str">
        <f t="shared" si="28"/>
        <v/>
      </c>
      <c r="B1125" s="116"/>
      <c r="C1125" s="116"/>
      <c r="D1125" s="116"/>
      <c r="E1125" s="116"/>
      <c r="F1125" s="116"/>
      <c r="G1125" s="116"/>
      <c r="H1125" s="116"/>
      <c r="I1125" s="116"/>
      <c r="J1125" s="116"/>
      <c r="K1125" s="116"/>
      <c r="L1125" s="117"/>
      <c r="M1125" s="117"/>
      <c r="N1125" s="116"/>
      <c r="O1125" s="116"/>
      <c r="P1125" s="116"/>
    </row>
    <row r="1126" spans="1:16" x14ac:dyDescent="0.25">
      <c r="A1126" s="5" t="str">
        <f t="shared" si="28"/>
        <v/>
      </c>
      <c r="B1126" s="116"/>
      <c r="C1126" s="116"/>
      <c r="D1126" s="116"/>
      <c r="E1126" s="116"/>
      <c r="F1126" s="116"/>
      <c r="G1126" s="116"/>
      <c r="H1126" s="116"/>
      <c r="I1126" s="116"/>
      <c r="J1126" s="116"/>
      <c r="K1126" s="116"/>
      <c r="L1126" s="117"/>
      <c r="M1126" s="117"/>
      <c r="N1126" s="116"/>
      <c r="O1126" s="116"/>
      <c r="P1126" s="116"/>
    </row>
    <row r="1127" spans="1:16" x14ac:dyDescent="0.25">
      <c r="A1127" s="5" t="str">
        <f t="shared" si="28"/>
        <v/>
      </c>
      <c r="B1127" s="116"/>
      <c r="C1127" s="116"/>
      <c r="D1127" s="116"/>
      <c r="E1127" s="116"/>
      <c r="F1127" s="116"/>
      <c r="G1127" s="116"/>
      <c r="H1127" s="116"/>
      <c r="I1127" s="116"/>
      <c r="J1127" s="116"/>
      <c r="K1127" s="116"/>
      <c r="L1127" s="117"/>
      <c r="M1127" s="117"/>
      <c r="N1127" s="116"/>
      <c r="O1127" s="116"/>
      <c r="P1127" s="116"/>
    </row>
    <row r="1128" spans="1:16" x14ac:dyDescent="0.25">
      <c r="A1128" s="5" t="str">
        <f t="shared" si="28"/>
        <v/>
      </c>
      <c r="B1128" s="116"/>
      <c r="C1128" s="116"/>
      <c r="D1128" s="116"/>
      <c r="E1128" s="116"/>
      <c r="F1128" s="116"/>
      <c r="G1128" s="116"/>
      <c r="H1128" s="116"/>
      <c r="I1128" s="116"/>
      <c r="J1128" s="116"/>
      <c r="K1128" s="116"/>
      <c r="L1128" s="117"/>
      <c r="M1128" s="117"/>
      <c r="N1128" s="116"/>
      <c r="O1128" s="116"/>
      <c r="P1128" s="116"/>
    </row>
    <row r="1129" spans="1:16" x14ac:dyDescent="0.25">
      <c r="A1129" s="5" t="str">
        <f t="shared" si="28"/>
        <v/>
      </c>
      <c r="B1129" s="116"/>
      <c r="C1129" s="116"/>
      <c r="D1129" s="116"/>
      <c r="E1129" s="116"/>
      <c r="F1129" s="116"/>
      <c r="G1129" s="116"/>
      <c r="H1129" s="116"/>
      <c r="I1129" s="116"/>
      <c r="J1129" s="116"/>
      <c r="K1129" s="116"/>
      <c r="L1129" s="117"/>
      <c r="M1129" s="117"/>
      <c r="N1129" s="116"/>
      <c r="O1129" s="116"/>
      <c r="P1129" s="116"/>
    </row>
    <row r="1130" spans="1:16" x14ac:dyDescent="0.25">
      <c r="A1130" s="5" t="str">
        <f t="shared" si="28"/>
        <v/>
      </c>
      <c r="B1130" s="116"/>
      <c r="C1130" s="116"/>
      <c r="D1130" s="116"/>
      <c r="E1130" s="116"/>
      <c r="F1130" s="116"/>
      <c r="G1130" s="116"/>
      <c r="H1130" s="116"/>
      <c r="I1130" s="116"/>
      <c r="J1130" s="116"/>
      <c r="K1130" s="116"/>
      <c r="L1130" s="117"/>
      <c r="M1130" s="117"/>
      <c r="N1130" s="116"/>
      <c r="O1130" s="116"/>
      <c r="P1130" s="116"/>
    </row>
    <row r="1131" spans="1:16" x14ac:dyDescent="0.25">
      <c r="A1131" s="5" t="str">
        <f t="shared" si="28"/>
        <v/>
      </c>
      <c r="B1131" s="116"/>
      <c r="C1131" s="116"/>
      <c r="D1131" s="116"/>
      <c r="E1131" s="116"/>
      <c r="F1131" s="116"/>
      <c r="G1131" s="116"/>
      <c r="H1131" s="116"/>
      <c r="I1131" s="116"/>
      <c r="J1131" s="116"/>
      <c r="K1131" s="116"/>
      <c r="L1131" s="117"/>
      <c r="M1131" s="117"/>
      <c r="N1131" s="116"/>
      <c r="O1131" s="116"/>
      <c r="P1131" s="116"/>
    </row>
    <row r="1132" spans="1:16" x14ac:dyDescent="0.25">
      <c r="A1132" s="5" t="str">
        <f t="shared" si="28"/>
        <v/>
      </c>
      <c r="B1132" s="116"/>
      <c r="C1132" s="116"/>
      <c r="D1132" s="116"/>
      <c r="E1132" s="116"/>
      <c r="F1132" s="116"/>
      <c r="G1132" s="116"/>
      <c r="H1132" s="116"/>
      <c r="I1132" s="116"/>
      <c r="J1132" s="116"/>
      <c r="K1132" s="116"/>
      <c r="L1132" s="117"/>
      <c r="M1132" s="117"/>
      <c r="N1132" s="116"/>
      <c r="O1132" s="116"/>
      <c r="P1132" s="116"/>
    </row>
    <row r="1133" spans="1:16" x14ac:dyDescent="0.25">
      <c r="A1133" s="5" t="str">
        <f t="shared" si="28"/>
        <v/>
      </c>
      <c r="B1133" s="116"/>
      <c r="C1133" s="116"/>
      <c r="D1133" s="116"/>
      <c r="E1133" s="116"/>
      <c r="F1133" s="116"/>
      <c r="G1133" s="116"/>
      <c r="H1133" s="116"/>
      <c r="I1133" s="116"/>
      <c r="J1133" s="116"/>
      <c r="K1133" s="116"/>
      <c r="L1133" s="117"/>
      <c r="M1133" s="117"/>
      <c r="N1133" s="116"/>
      <c r="O1133" s="116"/>
      <c r="P1133" s="116"/>
    </row>
    <row r="1134" spans="1:16" x14ac:dyDescent="0.25">
      <c r="A1134" s="5" t="str">
        <f t="shared" si="28"/>
        <v/>
      </c>
      <c r="B1134" s="116"/>
      <c r="C1134" s="116"/>
      <c r="D1134" s="116"/>
      <c r="E1134" s="116"/>
      <c r="F1134" s="116"/>
      <c r="G1134" s="116"/>
      <c r="H1134" s="116"/>
      <c r="I1134" s="116"/>
      <c r="J1134" s="116"/>
      <c r="K1134" s="116"/>
      <c r="L1134" s="117"/>
      <c r="M1134" s="117"/>
      <c r="N1134" s="116"/>
      <c r="O1134" s="116"/>
      <c r="P1134" s="116"/>
    </row>
    <row r="1135" spans="1:16" x14ac:dyDescent="0.25">
      <c r="A1135" s="5" t="str">
        <f t="shared" si="28"/>
        <v/>
      </c>
      <c r="B1135" s="116"/>
      <c r="C1135" s="116"/>
      <c r="D1135" s="116"/>
      <c r="E1135" s="116"/>
      <c r="F1135" s="116"/>
      <c r="G1135" s="116"/>
      <c r="H1135" s="116"/>
      <c r="I1135" s="116"/>
      <c r="J1135" s="116"/>
      <c r="K1135" s="116"/>
      <c r="L1135" s="117"/>
      <c r="M1135" s="117"/>
      <c r="N1135" s="116"/>
      <c r="O1135" s="116"/>
      <c r="P1135" s="116"/>
    </row>
    <row r="1136" spans="1:16" x14ac:dyDescent="0.25">
      <c r="A1136" s="5" t="str">
        <f t="shared" si="28"/>
        <v/>
      </c>
      <c r="B1136" s="116"/>
      <c r="C1136" s="116"/>
      <c r="D1136" s="116"/>
      <c r="E1136" s="116"/>
      <c r="F1136" s="116"/>
      <c r="G1136" s="116"/>
      <c r="H1136" s="116"/>
      <c r="I1136" s="116"/>
      <c r="J1136" s="116"/>
      <c r="K1136" s="116"/>
      <c r="L1136" s="117"/>
      <c r="M1136" s="117"/>
      <c r="N1136" s="116"/>
      <c r="O1136" s="116"/>
      <c r="P1136" s="116"/>
    </row>
    <row r="1137" spans="1:16" x14ac:dyDescent="0.25">
      <c r="A1137" s="5" t="str">
        <f t="shared" si="28"/>
        <v/>
      </c>
      <c r="B1137" s="116"/>
      <c r="C1137" s="116"/>
      <c r="D1137" s="116"/>
      <c r="E1137" s="116"/>
      <c r="F1137" s="116"/>
      <c r="G1137" s="116"/>
      <c r="H1137" s="116"/>
      <c r="I1137" s="116"/>
      <c r="J1137" s="116"/>
      <c r="K1137" s="116"/>
      <c r="L1137" s="117"/>
      <c r="M1137" s="117"/>
      <c r="N1137" s="116"/>
      <c r="O1137" s="116"/>
      <c r="P1137" s="116"/>
    </row>
    <row r="1138" spans="1:16" x14ac:dyDescent="0.25">
      <c r="A1138" s="5" t="str">
        <f t="shared" si="28"/>
        <v/>
      </c>
      <c r="B1138" s="116"/>
      <c r="C1138" s="116"/>
      <c r="D1138" s="116"/>
      <c r="E1138" s="116"/>
      <c r="F1138" s="116"/>
      <c r="G1138" s="116"/>
      <c r="H1138" s="116"/>
      <c r="I1138" s="116"/>
      <c r="J1138" s="116"/>
      <c r="K1138" s="116"/>
      <c r="L1138" s="117"/>
      <c r="M1138" s="117"/>
      <c r="N1138" s="116"/>
      <c r="O1138" s="116"/>
      <c r="P1138" s="116"/>
    </row>
    <row r="1139" spans="1:16" x14ac:dyDescent="0.25">
      <c r="A1139" s="5" t="str">
        <f t="shared" si="28"/>
        <v/>
      </c>
      <c r="B1139" s="116"/>
      <c r="C1139" s="116"/>
      <c r="D1139" s="116"/>
      <c r="E1139" s="116"/>
      <c r="F1139" s="116"/>
      <c r="G1139" s="116"/>
      <c r="H1139" s="116"/>
      <c r="I1139" s="116"/>
      <c r="J1139" s="116"/>
      <c r="K1139" s="116"/>
      <c r="L1139" s="117"/>
      <c r="M1139" s="117"/>
      <c r="N1139" s="116"/>
      <c r="O1139" s="116"/>
      <c r="P1139" s="116"/>
    </row>
    <row r="1140" spans="1:16" x14ac:dyDescent="0.25">
      <c r="A1140" s="5" t="str">
        <f t="shared" si="28"/>
        <v/>
      </c>
      <c r="B1140" s="116"/>
      <c r="C1140" s="116"/>
      <c r="D1140" s="116"/>
      <c r="E1140" s="116"/>
      <c r="F1140" s="116"/>
      <c r="G1140" s="116"/>
      <c r="H1140" s="116"/>
      <c r="I1140" s="116"/>
      <c r="J1140" s="116"/>
      <c r="K1140" s="116"/>
      <c r="L1140" s="117"/>
      <c r="M1140" s="117"/>
      <c r="N1140" s="116"/>
      <c r="O1140" s="116"/>
      <c r="P1140" s="116"/>
    </row>
    <row r="1141" spans="1:16" x14ac:dyDescent="0.25">
      <c r="A1141" s="5" t="str">
        <f t="shared" si="28"/>
        <v/>
      </c>
      <c r="B1141" s="116"/>
      <c r="C1141" s="116"/>
      <c r="D1141" s="116"/>
      <c r="E1141" s="116"/>
      <c r="F1141" s="116"/>
      <c r="G1141" s="116"/>
      <c r="H1141" s="116"/>
      <c r="I1141" s="116"/>
      <c r="J1141" s="116"/>
      <c r="K1141" s="116"/>
      <c r="L1141" s="117"/>
      <c r="M1141" s="117"/>
      <c r="N1141" s="116"/>
      <c r="O1141" s="116"/>
      <c r="P1141" s="116"/>
    </row>
    <row r="1142" spans="1:16" x14ac:dyDescent="0.25">
      <c r="A1142" s="5" t="str">
        <f t="shared" si="28"/>
        <v/>
      </c>
      <c r="B1142" s="116"/>
      <c r="C1142" s="116"/>
      <c r="D1142" s="116"/>
      <c r="E1142" s="116"/>
      <c r="F1142" s="116"/>
      <c r="G1142" s="116"/>
      <c r="H1142" s="116"/>
      <c r="I1142" s="116"/>
      <c r="J1142" s="116"/>
      <c r="K1142" s="116"/>
      <c r="L1142" s="117"/>
      <c r="M1142" s="117"/>
      <c r="N1142" s="116"/>
      <c r="O1142" s="116"/>
      <c r="P1142" s="116"/>
    </row>
    <row r="1143" spans="1:16" x14ac:dyDescent="0.25">
      <c r="A1143" s="5" t="str">
        <f t="shared" si="28"/>
        <v/>
      </c>
      <c r="B1143" s="116"/>
      <c r="C1143" s="116"/>
      <c r="D1143" s="116"/>
      <c r="E1143" s="116"/>
      <c r="F1143" s="116"/>
      <c r="G1143" s="116"/>
      <c r="H1143" s="116"/>
      <c r="I1143" s="116"/>
      <c r="J1143" s="116"/>
      <c r="K1143" s="116"/>
      <c r="L1143" s="117"/>
      <c r="M1143" s="117"/>
      <c r="N1143" s="116"/>
      <c r="O1143" s="116"/>
      <c r="P1143" s="116"/>
    </row>
    <row r="1144" spans="1:16" x14ac:dyDescent="0.25">
      <c r="A1144" s="5" t="str">
        <f t="shared" si="28"/>
        <v/>
      </c>
      <c r="B1144" s="116"/>
      <c r="C1144" s="116"/>
      <c r="D1144" s="116"/>
      <c r="E1144" s="116"/>
      <c r="F1144" s="116"/>
      <c r="G1144" s="116"/>
      <c r="H1144" s="116"/>
      <c r="I1144" s="116"/>
      <c r="J1144" s="116"/>
      <c r="K1144" s="116"/>
      <c r="L1144" s="117"/>
      <c r="M1144" s="117"/>
      <c r="N1144" s="116"/>
      <c r="O1144" s="116"/>
      <c r="P1144" s="116"/>
    </row>
    <row r="1145" spans="1:16" x14ac:dyDescent="0.25">
      <c r="A1145" s="5" t="str">
        <f t="shared" si="28"/>
        <v/>
      </c>
      <c r="B1145" s="116"/>
      <c r="C1145" s="116"/>
      <c r="D1145" s="116"/>
      <c r="E1145" s="116"/>
      <c r="F1145" s="116"/>
      <c r="G1145" s="116"/>
      <c r="H1145" s="116"/>
      <c r="I1145" s="116"/>
      <c r="J1145" s="116"/>
      <c r="K1145" s="116"/>
      <c r="L1145" s="117"/>
      <c r="M1145" s="117"/>
      <c r="N1145" s="116"/>
      <c r="O1145" s="116"/>
      <c r="P1145" s="116"/>
    </row>
    <row r="1146" spans="1:16" x14ac:dyDescent="0.25">
      <c r="A1146" s="5" t="str">
        <f t="shared" si="28"/>
        <v/>
      </c>
      <c r="B1146" s="116"/>
      <c r="C1146" s="116"/>
      <c r="D1146" s="116"/>
      <c r="E1146" s="116"/>
      <c r="F1146" s="116"/>
      <c r="G1146" s="116"/>
      <c r="H1146" s="116"/>
      <c r="I1146" s="116"/>
      <c r="J1146" s="116"/>
      <c r="K1146" s="116"/>
      <c r="L1146" s="117"/>
      <c r="M1146" s="117"/>
      <c r="N1146" s="116"/>
      <c r="O1146" s="116"/>
      <c r="P1146" s="116"/>
    </row>
    <row r="1147" spans="1:16" x14ac:dyDescent="0.25">
      <c r="A1147" s="5" t="str">
        <f t="shared" si="28"/>
        <v/>
      </c>
      <c r="B1147" s="116"/>
      <c r="C1147" s="116"/>
      <c r="D1147" s="116"/>
      <c r="E1147" s="116"/>
      <c r="F1147" s="116"/>
      <c r="G1147" s="116"/>
      <c r="H1147" s="116"/>
      <c r="I1147" s="116"/>
      <c r="J1147" s="116"/>
      <c r="K1147" s="116"/>
      <c r="L1147" s="117"/>
      <c r="M1147" s="117"/>
      <c r="N1147" s="116"/>
      <c r="O1147" s="116"/>
      <c r="P1147" s="116"/>
    </row>
    <row r="1148" spans="1:16" x14ac:dyDescent="0.25">
      <c r="A1148" s="5" t="str">
        <f t="shared" si="28"/>
        <v/>
      </c>
      <c r="B1148" s="116"/>
      <c r="C1148" s="116"/>
      <c r="D1148" s="116"/>
      <c r="E1148" s="116"/>
      <c r="F1148" s="116"/>
      <c r="G1148" s="116"/>
      <c r="H1148" s="116"/>
      <c r="I1148" s="116"/>
      <c r="J1148" s="116"/>
      <c r="K1148" s="116"/>
      <c r="L1148" s="117"/>
      <c r="M1148" s="117"/>
      <c r="N1148" s="116"/>
      <c r="O1148" s="116"/>
      <c r="P1148" s="116"/>
    </row>
    <row r="1149" spans="1:16" x14ac:dyDescent="0.25">
      <c r="A1149" s="5" t="str">
        <f t="shared" si="28"/>
        <v/>
      </c>
      <c r="B1149" s="116"/>
      <c r="C1149" s="116"/>
      <c r="D1149" s="116"/>
      <c r="E1149" s="116"/>
      <c r="F1149" s="116"/>
      <c r="G1149" s="116"/>
      <c r="H1149" s="116"/>
      <c r="I1149" s="116"/>
      <c r="J1149" s="116"/>
      <c r="K1149" s="116"/>
      <c r="L1149" s="117"/>
      <c r="M1149" s="117"/>
      <c r="N1149" s="116"/>
      <c r="O1149" s="116"/>
      <c r="P1149" s="116"/>
    </row>
    <row r="1150" spans="1:16" x14ac:dyDescent="0.25">
      <c r="A1150" s="5" t="str">
        <f t="shared" si="28"/>
        <v/>
      </c>
      <c r="B1150" s="116"/>
      <c r="C1150" s="116"/>
      <c r="D1150" s="116"/>
      <c r="E1150" s="116"/>
      <c r="F1150" s="116"/>
      <c r="G1150" s="116"/>
      <c r="H1150" s="116"/>
      <c r="I1150" s="116"/>
      <c r="J1150" s="116"/>
      <c r="K1150" s="116"/>
      <c r="L1150" s="117"/>
      <c r="M1150" s="117"/>
      <c r="N1150" s="116"/>
      <c r="O1150" s="116"/>
      <c r="P1150" s="116"/>
    </row>
    <row r="1151" spans="1:16" x14ac:dyDescent="0.25">
      <c r="A1151" s="5" t="str">
        <f t="shared" si="28"/>
        <v/>
      </c>
      <c r="B1151" s="116"/>
      <c r="C1151" s="116"/>
      <c r="D1151" s="116"/>
      <c r="E1151" s="116"/>
      <c r="F1151" s="116"/>
      <c r="G1151" s="116"/>
      <c r="H1151" s="116"/>
      <c r="I1151" s="116"/>
      <c r="J1151" s="116"/>
      <c r="K1151" s="116"/>
      <c r="L1151" s="117"/>
      <c r="M1151" s="117"/>
      <c r="N1151" s="116"/>
      <c r="O1151" s="116"/>
      <c r="P1151" s="116"/>
    </row>
    <row r="1152" spans="1:16" x14ac:dyDescent="0.25">
      <c r="A1152" s="5" t="str">
        <f t="shared" si="28"/>
        <v/>
      </c>
      <c r="B1152" s="116"/>
      <c r="C1152" s="116"/>
      <c r="D1152" s="116"/>
      <c r="E1152" s="116"/>
      <c r="F1152" s="116"/>
      <c r="G1152" s="116"/>
      <c r="H1152" s="116"/>
      <c r="I1152" s="116"/>
      <c r="J1152" s="116"/>
      <c r="K1152" s="116"/>
      <c r="L1152" s="117"/>
      <c r="M1152" s="117"/>
      <c r="N1152" s="116"/>
      <c r="O1152" s="116"/>
      <c r="P1152" s="116"/>
    </row>
    <row r="1153" spans="1:16" x14ac:dyDescent="0.25">
      <c r="A1153" s="5" t="str">
        <f t="shared" si="28"/>
        <v/>
      </c>
      <c r="B1153" s="116"/>
      <c r="C1153" s="116"/>
      <c r="D1153" s="116"/>
      <c r="E1153" s="116"/>
      <c r="F1153" s="116"/>
      <c r="G1153" s="116"/>
      <c r="H1153" s="116"/>
      <c r="I1153" s="116"/>
      <c r="J1153" s="116"/>
      <c r="K1153" s="116"/>
      <c r="L1153" s="117"/>
      <c r="M1153" s="117"/>
      <c r="N1153" s="116"/>
      <c r="O1153" s="116"/>
      <c r="P1153" s="116"/>
    </row>
    <row r="1154" spans="1:16" x14ac:dyDescent="0.25">
      <c r="A1154" s="5" t="str">
        <f t="shared" ref="A1154:A1217" si="29">CONCATENATE(D1154,B1154)</f>
        <v/>
      </c>
      <c r="B1154" s="116"/>
      <c r="C1154" s="116"/>
      <c r="D1154" s="116"/>
      <c r="E1154" s="116"/>
      <c r="F1154" s="116"/>
      <c r="G1154" s="116"/>
      <c r="H1154" s="116"/>
      <c r="I1154" s="116"/>
      <c r="J1154" s="116"/>
      <c r="K1154" s="116"/>
      <c r="L1154" s="117"/>
      <c r="M1154" s="117"/>
      <c r="N1154" s="116"/>
      <c r="O1154" s="116"/>
      <c r="P1154" s="116"/>
    </row>
    <row r="1155" spans="1:16" x14ac:dyDescent="0.25">
      <c r="A1155" s="5" t="str">
        <f t="shared" si="29"/>
        <v/>
      </c>
      <c r="B1155" s="116"/>
      <c r="C1155" s="116"/>
      <c r="D1155" s="116"/>
      <c r="E1155" s="116"/>
      <c r="F1155" s="116"/>
      <c r="G1155" s="116"/>
      <c r="H1155" s="116"/>
      <c r="I1155" s="116"/>
      <c r="J1155" s="116"/>
      <c r="K1155" s="116"/>
      <c r="L1155" s="117"/>
      <c r="M1155" s="117"/>
      <c r="N1155" s="116"/>
      <c r="O1155" s="116"/>
      <c r="P1155" s="116"/>
    </row>
    <row r="1156" spans="1:16" x14ac:dyDescent="0.25">
      <c r="A1156" s="5" t="str">
        <f t="shared" si="29"/>
        <v/>
      </c>
      <c r="B1156" s="116"/>
      <c r="C1156" s="116"/>
      <c r="D1156" s="116"/>
      <c r="E1156" s="116"/>
      <c r="F1156" s="116"/>
      <c r="G1156" s="116"/>
      <c r="H1156" s="116"/>
      <c r="I1156" s="116"/>
      <c r="J1156" s="116"/>
      <c r="K1156" s="116"/>
      <c r="L1156" s="117"/>
      <c r="M1156" s="117"/>
      <c r="N1156" s="116"/>
      <c r="O1156" s="116"/>
      <c r="P1156" s="116"/>
    </row>
    <row r="1157" spans="1:16" x14ac:dyDescent="0.25">
      <c r="A1157" s="5" t="str">
        <f t="shared" si="29"/>
        <v/>
      </c>
      <c r="B1157" s="116"/>
      <c r="C1157" s="116"/>
      <c r="D1157" s="116"/>
      <c r="E1157" s="116"/>
      <c r="F1157" s="116"/>
      <c r="G1157" s="116"/>
      <c r="H1157" s="116"/>
      <c r="I1157" s="116"/>
      <c r="J1157" s="116"/>
      <c r="K1157" s="116"/>
      <c r="L1157" s="117"/>
      <c r="M1157" s="117"/>
      <c r="N1157" s="116"/>
      <c r="O1157" s="116"/>
      <c r="P1157" s="116"/>
    </row>
    <row r="1158" spans="1:16" x14ac:dyDescent="0.25">
      <c r="A1158" s="5" t="str">
        <f t="shared" si="29"/>
        <v/>
      </c>
      <c r="B1158" s="116"/>
      <c r="C1158" s="116"/>
      <c r="D1158" s="116"/>
      <c r="E1158" s="116"/>
      <c r="F1158" s="116"/>
      <c r="G1158" s="116"/>
      <c r="H1158" s="116"/>
      <c r="I1158" s="116"/>
      <c r="J1158" s="116"/>
      <c r="K1158" s="116"/>
      <c r="L1158" s="117"/>
      <c r="M1158" s="117"/>
      <c r="N1158" s="116"/>
      <c r="O1158" s="116"/>
      <c r="P1158" s="116"/>
    </row>
    <row r="1159" spans="1:16" x14ac:dyDescent="0.25">
      <c r="A1159" s="5" t="str">
        <f t="shared" si="29"/>
        <v/>
      </c>
      <c r="B1159" s="116"/>
      <c r="C1159" s="116"/>
      <c r="D1159" s="116"/>
      <c r="E1159" s="116"/>
      <c r="F1159" s="116"/>
      <c r="G1159" s="116"/>
      <c r="H1159" s="116"/>
      <c r="I1159" s="116"/>
      <c r="J1159" s="116"/>
      <c r="K1159" s="116"/>
      <c r="L1159" s="117"/>
      <c r="M1159" s="117"/>
      <c r="N1159" s="116"/>
      <c r="O1159" s="116"/>
      <c r="P1159" s="116"/>
    </row>
    <row r="1160" spans="1:16" x14ac:dyDescent="0.25">
      <c r="A1160" s="5" t="str">
        <f t="shared" si="29"/>
        <v/>
      </c>
      <c r="B1160" s="116"/>
      <c r="C1160" s="116"/>
      <c r="D1160" s="116"/>
      <c r="E1160" s="116"/>
      <c r="F1160" s="116"/>
      <c r="G1160" s="116"/>
      <c r="H1160" s="116"/>
      <c r="I1160" s="116"/>
      <c r="J1160" s="116"/>
      <c r="K1160" s="116"/>
      <c r="L1160" s="117"/>
      <c r="M1160" s="117"/>
      <c r="N1160" s="116"/>
      <c r="O1160" s="116"/>
      <c r="P1160" s="116"/>
    </row>
    <row r="1161" spans="1:16" x14ac:dyDescent="0.25">
      <c r="A1161" s="5" t="str">
        <f t="shared" si="29"/>
        <v/>
      </c>
      <c r="B1161" s="116"/>
      <c r="C1161" s="116"/>
      <c r="D1161" s="116"/>
      <c r="E1161" s="116"/>
      <c r="F1161" s="116"/>
      <c r="G1161" s="116"/>
      <c r="H1161" s="116"/>
      <c r="I1161" s="116"/>
      <c r="J1161" s="116"/>
      <c r="K1161" s="116"/>
      <c r="L1161" s="117"/>
      <c r="M1161" s="117"/>
      <c r="N1161" s="116"/>
      <c r="O1161" s="116"/>
      <c r="P1161" s="116"/>
    </row>
    <row r="1162" spans="1:16" x14ac:dyDescent="0.25">
      <c r="A1162" s="5" t="str">
        <f t="shared" si="29"/>
        <v/>
      </c>
      <c r="B1162" s="116"/>
      <c r="C1162" s="116"/>
      <c r="D1162" s="116"/>
      <c r="E1162" s="116"/>
      <c r="F1162" s="116"/>
      <c r="G1162" s="116"/>
      <c r="H1162" s="116"/>
      <c r="I1162" s="116"/>
      <c r="J1162" s="116"/>
      <c r="K1162" s="116"/>
      <c r="L1162" s="117"/>
      <c r="M1162" s="117"/>
      <c r="N1162" s="116"/>
      <c r="O1162" s="116"/>
      <c r="P1162" s="116"/>
    </row>
    <row r="1163" spans="1:16" x14ac:dyDescent="0.25">
      <c r="A1163" s="5" t="str">
        <f t="shared" si="29"/>
        <v/>
      </c>
      <c r="B1163" s="116"/>
      <c r="C1163" s="116"/>
      <c r="D1163" s="116"/>
      <c r="E1163" s="116"/>
      <c r="F1163" s="116"/>
      <c r="G1163" s="116"/>
      <c r="H1163" s="116"/>
      <c r="I1163" s="116"/>
      <c r="J1163" s="116"/>
      <c r="K1163" s="116"/>
      <c r="L1163" s="117"/>
      <c r="M1163" s="117"/>
      <c r="N1163" s="116"/>
      <c r="O1163" s="116"/>
      <c r="P1163" s="116"/>
    </row>
    <row r="1164" spans="1:16" x14ac:dyDescent="0.25">
      <c r="A1164" s="5" t="str">
        <f t="shared" si="29"/>
        <v/>
      </c>
      <c r="B1164" s="116"/>
      <c r="C1164" s="116"/>
      <c r="D1164" s="116"/>
      <c r="E1164" s="116"/>
      <c r="F1164" s="116"/>
      <c r="G1164" s="116"/>
      <c r="H1164" s="116"/>
      <c r="I1164" s="116"/>
      <c r="J1164" s="116"/>
      <c r="K1164" s="116"/>
      <c r="L1164" s="117"/>
      <c r="M1164" s="117"/>
      <c r="N1164" s="116"/>
      <c r="O1164" s="116"/>
      <c r="P1164" s="116"/>
    </row>
    <row r="1165" spans="1:16" x14ac:dyDescent="0.25">
      <c r="A1165" s="5" t="str">
        <f t="shared" si="29"/>
        <v/>
      </c>
      <c r="B1165" s="116"/>
      <c r="C1165" s="116"/>
      <c r="D1165" s="116"/>
      <c r="E1165" s="116"/>
      <c r="F1165" s="116"/>
      <c r="G1165" s="116"/>
      <c r="H1165" s="116"/>
      <c r="I1165" s="116"/>
      <c r="J1165" s="116"/>
      <c r="K1165" s="116"/>
      <c r="L1165" s="117"/>
      <c r="M1165" s="117"/>
      <c r="N1165" s="116"/>
      <c r="O1165" s="116"/>
      <c r="P1165" s="116"/>
    </row>
    <row r="1166" spans="1:16" x14ac:dyDescent="0.25">
      <c r="A1166" s="5" t="str">
        <f t="shared" si="29"/>
        <v/>
      </c>
      <c r="B1166" s="116"/>
      <c r="C1166" s="116"/>
      <c r="D1166" s="116"/>
      <c r="E1166" s="116"/>
      <c r="F1166" s="116"/>
      <c r="G1166" s="116"/>
      <c r="H1166" s="116"/>
      <c r="I1166" s="116"/>
      <c r="J1166" s="116"/>
      <c r="K1166" s="116"/>
      <c r="L1166" s="117"/>
      <c r="M1166" s="117"/>
      <c r="N1166" s="116"/>
      <c r="O1166" s="116"/>
      <c r="P1166" s="116"/>
    </row>
    <row r="1167" spans="1:16" x14ac:dyDescent="0.25">
      <c r="A1167" s="5" t="str">
        <f t="shared" si="29"/>
        <v/>
      </c>
      <c r="B1167" s="116"/>
      <c r="C1167" s="116"/>
      <c r="D1167" s="116"/>
      <c r="E1167" s="116"/>
      <c r="F1167" s="116"/>
      <c r="G1167" s="116"/>
      <c r="H1167" s="116"/>
      <c r="I1167" s="116"/>
      <c r="J1167" s="116"/>
      <c r="K1167" s="116"/>
      <c r="L1167" s="117"/>
      <c r="M1167" s="117"/>
      <c r="N1167" s="116"/>
      <c r="O1167" s="116"/>
      <c r="P1167" s="116"/>
    </row>
    <row r="1168" spans="1:16" x14ac:dyDescent="0.25">
      <c r="A1168" s="5" t="str">
        <f t="shared" si="29"/>
        <v/>
      </c>
      <c r="B1168" s="116"/>
      <c r="C1168" s="116"/>
      <c r="D1168" s="116"/>
      <c r="E1168" s="116"/>
      <c r="F1168" s="116"/>
      <c r="G1168" s="116"/>
      <c r="H1168" s="116"/>
      <c r="I1168" s="116"/>
      <c r="J1168" s="116"/>
      <c r="K1168" s="116"/>
      <c r="L1168" s="117"/>
      <c r="M1168" s="117"/>
      <c r="N1168" s="116"/>
      <c r="O1168" s="116"/>
      <c r="P1168" s="116"/>
    </row>
    <row r="1169" spans="1:16" x14ac:dyDescent="0.25">
      <c r="A1169" s="5" t="str">
        <f t="shared" si="29"/>
        <v/>
      </c>
      <c r="B1169" s="116"/>
      <c r="C1169" s="116"/>
      <c r="D1169" s="116"/>
      <c r="E1169" s="116"/>
      <c r="F1169" s="116"/>
      <c r="G1169" s="116"/>
      <c r="H1169" s="116"/>
      <c r="I1169" s="116"/>
      <c r="J1169" s="116"/>
      <c r="K1169" s="116"/>
      <c r="L1169" s="117"/>
      <c r="M1169" s="117"/>
      <c r="N1169" s="116"/>
      <c r="O1169" s="116"/>
      <c r="P1169" s="116"/>
    </row>
    <row r="1170" spans="1:16" x14ac:dyDescent="0.25">
      <c r="A1170" s="5" t="str">
        <f t="shared" si="29"/>
        <v/>
      </c>
      <c r="B1170" s="116"/>
      <c r="C1170" s="116"/>
      <c r="D1170" s="116"/>
      <c r="E1170" s="116"/>
      <c r="F1170" s="116"/>
      <c r="G1170" s="116"/>
      <c r="H1170" s="116"/>
      <c r="I1170" s="116"/>
      <c r="J1170" s="116"/>
      <c r="K1170" s="116"/>
      <c r="L1170" s="117"/>
      <c r="M1170" s="117"/>
      <c r="N1170" s="116"/>
      <c r="O1170" s="116"/>
      <c r="P1170" s="116"/>
    </row>
    <row r="1171" spans="1:16" x14ac:dyDescent="0.25">
      <c r="A1171" s="5" t="str">
        <f t="shared" si="29"/>
        <v/>
      </c>
      <c r="B1171" s="116"/>
      <c r="C1171" s="116"/>
      <c r="D1171" s="116"/>
      <c r="E1171" s="116"/>
      <c r="F1171" s="116"/>
      <c r="G1171" s="116"/>
      <c r="H1171" s="116"/>
      <c r="I1171" s="116"/>
      <c r="J1171" s="116"/>
      <c r="K1171" s="116"/>
      <c r="L1171" s="117"/>
      <c r="M1171" s="117"/>
      <c r="N1171" s="116"/>
      <c r="O1171" s="116"/>
      <c r="P1171" s="116"/>
    </row>
    <row r="1172" spans="1:16" x14ac:dyDescent="0.25">
      <c r="A1172" s="5" t="str">
        <f t="shared" si="29"/>
        <v/>
      </c>
      <c r="B1172" s="116"/>
      <c r="C1172" s="116"/>
      <c r="D1172" s="116"/>
      <c r="E1172" s="116"/>
      <c r="F1172" s="116"/>
      <c r="G1172" s="116"/>
      <c r="H1172" s="116"/>
      <c r="I1172" s="116"/>
      <c r="J1172" s="116"/>
      <c r="K1172" s="116"/>
      <c r="L1172" s="117"/>
      <c r="M1172" s="117"/>
      <c r="N1172" s="116"/>
      <c r="O1172" s="116"/>
      <c r="P1172" s="116"/>
    </row>
    <row r="1173" spans="1:16" x14ac:dyDescent="0.25">
      <c r="A1173" s="5" t="str">
        <f t="shared" si="29"/>
        <v/>
      </c>
      <c r="B1173" s="116"/>
      <c r="C1173" s="116"/>
      <c r="D1173" s="116"/>
      <c r="E1173" s="116"/>
      <c r="F1173" s="116"/>
      <c r="G1173" s="116"/>
      <c r="H1173" s="116"/>
      <c r="I1173" s="116"/>
      <c r="J1173" s="116"/>
      <c r="K1173" s="116"/>
      <c r="L1173" s="117"/>
      <c r="M1173" s="117"/>
      <c r="N1173" s="116"/>
      <c r="O1173" s="116"/>
      <c r="P1173" s="116"/>
    </row>
    <row r="1174" spans="1:16" x14ac:dyDescent="0.25">
      <c r="A1174" s="5" t="str">
        <f t="shared" si="29"/>
        <v/>
      </c>
      <c r="B1174" s="116"/>
      <c r="C1174" s="116"/>
      <c r="D1174" s="116"/>
      <c r="E1174" s="116"/>
      <c r="F1174" s="116"/>
      <c r="G1174" s="116"/>
      <c r="H1174" s="116"/>
      <c r="I1174" s="116"/>
      <c r="J1174" s="116"/>
      <c r="K1174" s="116"/>
      <c r="L1174" s="117"/>
      <c r="M1174" s="117"/>
      <c r="N1174" s="116"/>
      <c r="O1174" s="116"/>
      <c r="P1174" s="116"/>
    </row>
    <row r="1175" spans="1:16" x14ac:dyDescent="0.25">
      <c r="A1175" s="5" t="str">
        <f t="shared" si="29"/>
        <v/>
      </c>
      <c r="B1175" s="116"/>
      <c r="C1175" s="116"/>
      <c r="D1175" s="116"/>
      <c r="E1175" s="116"/>
      <c r="F1175" s="116"/>
      <c r="G1175" s="116"/>
      <c r="H1175" s="116"/>
      <c r="I1175" s="116"/>
      <c r="J1175" s="116"/>
      <c r="K1175" s="116"/>
      <c r="L1175" s="117"/>
      <c r="M1175" s="117"/>
      <c r="N1175" s="116"/>
      <c r="O1175" s="116"/>
      <c r="P1175" s="116"/>
    </row>
    <row r="1176" spans="1:16" x14ac:dyDescent="0.25">
      <c r="A1176" s="5" t="str">
        <f t="shared" si="29"/>
        <v/>
      </c>
      <c r="B1176" s="116"/>
      <c r="C1176" s="116"/>
      <c r="D1176" s="116"/>
      <c r="E1176" s="116"/>
      <c r="F1176" s="116"/>
      <c r="G1176" s="116"/>
      <c r="H1176" s="116"/>
      <c r="I1176" s="116"/>
      <c r="J1176" s="116"/>
      <c r="K1176" s="116"/>
      <c r="L1176" s="117"/>
      <c r="M1176" s="117"/>
      <c r="N1176" s="116"/>
      <c r="O1176" s="116"/>
      <c r="P1176" s="116"/>
    </row>
    <row r="1177" spans="1:16" x14ac:dyDescent="0.25">
      <c r="A1177" s="5" t="str">
        <f t="shared" si="29"/>
        <v/>
      </c>
      <c r="B1177" s="116"/>
      <c r="C1177" s="116"/>
      <c r="D1177" s="116"/>
      <c r="E1177" s="116"/>
      <c r="F1177" s="116"/>
      <c r="G1177" s="116"/>
      <c r="H1177" s="116"/>
      <c r="I1177" s="116"/>
      <c r="J1177" s="116"/>
      <c r="K1177" s="116"/>
      <c r="L1177" s="117"/>
      <c r="M1177" s="117"/>
      <c r="N1177" s="116"/>
      <c r="O1177" s="116"/>
      <c r="P1177" s="116"/>
    </row>
    <row r="1178" spans="1:16" x14ac:dyDescent="0.25">
      <c r="A1178" s="5" t="str">
        <f t="shared" si="29"/>
        <v/>
      </c>
      <c r="B1178" s="116"/>
      <c r="C1178" s="116"/>
      <c r="D1178" s="116"/>
      <c r="E1178" s="116"/>
      <c r="F1178" s="116"/>
      <c r="G1178" s="116"/>
      <c r="H1178" s="116"/>
      <c r="I1178" s="116"/>
      <c r="J1178" s="116"/>
      <c r="K1178" s="116"/>
      <c r="L1178" s="117"/>
      <c r="M1178" s="117"/>
      <c r="N1178" s="116"/>
      <c r="O1178" s="116"/>
      <c r="P1178" s="116"/>
    </row>
    <row r="1179" spans="1:16" x14ac:dyDescent="0.25">
      <c r="A1179" s="5" t="str">
        <f t="shared" si="29"/>
        <v/>
      </c>
      <c r="B1179" s="116"/>
      <c r="C1179" s="116"/>
      <c r="D1179" s="116"/>
      <c r="E1179" s="116"/>
      <c r="F1179" s="116"/>
      <c r="G1179" s="116"/>
      <c r="H1179" s="116"/>
      <c r="I1179" s="116"/>
      <c r="J1179" s="116"/>
      <c r="K1179" s="116"/>
      <c r="L1179" s="117"/>
      <c r="M1179" s="117"/>
      <c r="N1179" s="116"/>
      <c r="O1179" s="116"/>
      <c r="P1179" s="116"/>
    </row>
    <row r="1180" spans="1:16" x14ac:dyDescent="0.25">
      <c r="A1180" s="5" t="str">
        <f t="shared" si="29"/>
        <v/>
      </c>
      <c r="B1180" s="116"/>
      <c r="C1180" s="116"/>
      <c r="D1180" s="116"/>
      <c r="E1180" s="116"/>
      <c r="F1180" s="116"/>
      <c r="G1180" s="116"/>
      <c r="H1180" s="116"/>
      <c r="I1180" s="116"/>
      <c r="J1180" s="116"/>
      <c r="K1180" s="116"/>
      <c r="L1180" s="117"/>
      <c r="M1180" s="117"/>
      <c r="N1180" s="116"/>
      <c r="O1180" s="116"/>
      <c r="P1180" s="116"/>
    </row>
    <row r="1181" spans="1:16" x14ac:dyDescent="0.25">
      <c r="A1181" s="5" t="str">
        <f t="shared" si="29"/>
        <v/>
      </c>
      <c r="B1181" s="116"/>
      <c r="C1181" s="116"/>
      <c r="D1181" s="116"/>
      <c r="E1181" s="116"/>
      <c r="F1181" s="116"/>
      <c r="G1181" s="116"/>
      <c r="H1181" s="116"/>
      <c r="I1181" s="116"/>
      <c r="J1181" s="116"/>
      <c r="K1181" s="116"/>
      <c r="L1181" s="117"/>
      <c r="M1181" s="117"/>
      <c r="N1181" s="116"/>
      <c r="O1181" s="116"/>
      <c r="P1181" s="116"/>
    </row>
    <row r="1182" spans="1:16" x14ac:dyDescent="0.25">
      <c r="A1182" s="5" t="str">
        <f t="shared" si="29"/>
        <v/>
      </c>
      <c r="B1182" s="116"/>
      <c r="C1182" s="116"/>
      <c r="D1182" s="116"/>
      <c r="E1182" s="116"/>
      <c r="F1182" s="116"/>
      <c r="G1182" s="116"/>
      <c r="H1182" s="116"/>
      <c r="I1182" s="116"/>
      <c r="J1182" s="116"/>
      <c r="K1182" s="116"/>
      <c r="L1182" s="117"/>
      <c r="M1182" s="117"/>
      <c r="N1182" s="116"/>
      <c r="O1182" s="116"/>
      <c r="P1182" s="116"/>
    </row>
    <row r="1183" spans="1:16" x14ac:dyDescent="0.25">
      <c r="A1183" s="5" t="str">
        <f t="shared" si="29"/>
        <v/>
      </c>
      <c r="B1183" s="116"/>
      <c r="C1183" s="116"/>
      <c r="D1183" s="116"/>
      <c r="E1183" s="116"/>
      <c r="F1183" s="116"/>
      <c r="G1183" s="116"/>
      <c r="H1183" s="116"/>
      <c r="I1183" s="116"/>
      <c r="J1183" s="116"/>
      <c r="K1183" s="116"/>
      <c r="L1183" s="117"/>
      <c r="M1183" s="117"/>
      <c r="N1183" s="116"/>
      <c r="O1183" s="116"/>
      <c r="P1183" s="116"/>
    </row>
    <row r="1184" spans="1:16" x14ac:dyDescent="0.25">
      <c r="A1184" s="5" t="str">
        <f t="shared" si="29"/>
        <v/>
      </c>
      <c r="B1184" s="116"/>
      <c r="C1184" s="116"/>
      <c r="D1184" s="116"/>
      <c r="E1184" s="116"/>
      <c r="F1184" s="116"/>
      <c r="G1184" s="116"/>
      <c r="H1184" s="116"/>
      <c r="I1184" s="116"/>
      <c r="J1184" s="116"/>
      <c r="K1184" s="116"/>
      <c r="L1184" s="117"/>
      <c r="M1184" s="117"/>
      <c r="N1184" s="116"/>
      <c r="O1184" s="116"/>
      <c r="P1184" s="116"/>
    </row>
    <row r="1185" spans="1:16" x14ac:dyDescent="0.25">
      <c r="A1185" s="5" t="str">
        <f t="shared" si="29"/>
        <v/>
      </c>
      <c r="B1185" s="116"/>
      <c r="C1185" s="116"/>
      <c r="D1185" s="116"/>
      <c r="E1185" s="116"/>
      <c r="F1185" s="116"/>
      <c r="G1185" s="116"/>
      <c r="H1185" s="116"/>
      <c r="I1185" s="116"/>
      <c r="J1185" s="116"/>
      <c r="K1185" s="116"/>
      <c r="L1185" s="117"/>
      <c r="M1185" s="117"/>
      <c r="N1185" s="116"/>
      <c r="O1185" s="116"/>
      <c r="P1185" s="116"/>
    </row>
    <row r="1186" spans="1:16" x14ac:dyDescent="0.25">
      <c r="A1186" s="5" t="str">
        <f t="shared" si="29"/>
        <v/>
      </c>
      <c r="B1186" s="116"/>
      <c r="C1186" s="116"/>
      <c r="D1186" s="116"/>
      <c r="E1186" s="116"/>
      <c r="F1186" s="116"/>
      <c r="G1186" s="116"/>
      <c r="H1186" s="116"/>
      <c r="I1186" s="116"/>
      <c r="J1186" s="116"/>
      <c r="K1186" s="116"/>
      <c r="L1186" s="117"/>
      <c r="M1186" s="117"/>
      <c r="N1186" s="116"/>
      <c r="O1186" s="116"/>
      <c r="P1186" s="116"/>
    </row>
    <row r="1187" spans="1:16" x14ac:dyDescent="0.25">
      <c r="A1187" s="5" t="str">
        <f t="shared" si="29"/>
        <v/>
      </c>
      <c r="B1187" s="116"/>
      <c r="C1187" s="116"/>
      <c r="D1187" s="116"/>
      <c r="E1187" s="116"/>
      <c r="F1187" s="116"/>
      <c r="G1187" s="116"/>
      <c r="H1187" s="116"/>
      <c r="I1187" s="116"/>
      <c r="J1187" s="116"/>
      <c r="K1187" s="116"/>
      <c r="L1187" s="117"/>
      <c r="M1187" s="117"/>
      <c r="N1187" s="116"/>
      <c r="O1187" s="116"/>
      <c r="P1187" s="116"/>
    </row>
    <row r="1188" spans="1:16" x14ac:dyDescent="0.25">
      <c r="A1188" s="5" t="str">
        <f t="shared" si="29"/>
        <v/>
      </c>
      <c r="B1188" s="116"/>
      <c r="C1188" s="116"/>
      <c r="D1188" s="116"/>
      <c r="E1188" s="116"/>
      <c r="F1188" s="116"/>
      <c r="G1188" s="116"/>
      <c r="H1188" s="116"/>
      <c r="I1188" s="116"/>
      <c r="J1188" s="116"/>
      <c r="K1188" s="116"/>
      <c r="L1188" s="117"/>
      <c r="M1188" s="117"/>
      <c r="N1188" s="116"/>
      <c r="O1188" s="116"/>
      <c r="P1188" s="116"/>
    </row>
    <row r="1189" spans="1:16" x14ac:dyDescent="0.25">
      <c r="A1189" s="5" t="str">
        <f t="shared" si="29"/>
        <v/>
      </c>
      <c r="B1189" s="116"/>
      <c r="C1189" s="116"/>
      <c r="D1189" s="116"/>
      <c r="E1189" s="116"/>
      <c r="F1189" s="116"/>
      <c r="G1189" s="116"/>
      <c r="H1189" s="116"/>
      <c r="I1189" s="116"/>
      <c r="J1189" s="116"/>
      <c r="K1189" s="116"/>
      <c r="L1189" s="117"/>
      <c r="M1189" s="117"/>
      <c r="N1189" s="116"/>
      <c r="O1189" s="116"/>
      <c r="P1189" s="116"/>
    </row>
    <row r="1190" spans="1:16" x14ac:dyDescent="0.25">
      <c r="A1190" s="5" t="str">
        <f t="shared" si="29"/>
        <v/>
      </c>
      <c r="B1190" s="116"/>
      <c r="C1190" s="116"/>
      <c r="D1190" s="116"/>
      <c r="E1190" s="116"/>
      <c r="F1190" s="116"/>
      <c r="G1190" s="116"/>
      <c r="H1190" s="116"/>
      <c r="I1190" s="116"/>
      <c r="J1190" s="116"/>
      <c r="K1190" s="116"/>
      <c r="L1190" s="117"/>
      <c r="M1190" s="117"/>
      <c r="N1190" s="116"/>
      <c r="O1190" s="116"/>
      <c r="P1190" s="116"/>
    </row>
    <row r="1191" spans="1:16" x14ac:dyDescent="0.25">
      <c r="A1191" s="5" t="str">
        <f t="shared" si="29"/>
        <v/>
      </c>
      <c r="B1191" s="116"/>
      <c r="C1191" s="116"/>
      <c r="D1191" s="116"/>
      <c r="E1191" s="116"/>
      <c r="F1191" s="116"/>
      <c r="G1191" s="116"/>
      <c r="H1191" s="116"/>
      <c r="I1191" s="116"/>
      <c r="J1191" s="116"/>
      <c r="K1191" s="116"/>
      <c r="L1191" s="117"/>
      <c r="M1191" s="117"/>
      <c r="N1191" s="116"/>
      <c r="O1191" s="116"/>
      <c r="P1191" s="116"/>
    </row>
    <row r="1192" spans="1:16" x14ac:dyDescent="0.25">
      <c r="A1192" s="5" t="str">
        <f t="shared" si="29"/>
        <v/>
      </c>
      <c r="B1192" s="116"/>
      <c r="C1192" s="116"/>
      <c r="D1192" s="116"/>
      <c r="E1192" s="116"/>
      <c r="F1192" s="116"/>
      <c r="G1192" s="116"/>
      <c r="H1192" s="116"/>
      <c r="I1192" s="116"/>
      <c r="J1192" s="116"/>
      <c r="K1192" s="116"/>
      <c r="L1192" s="117"/>
      <c r="M1192" s="117"/>
      <c r="N1192" s="116"/>
      <c r="O1192" s="116"/>
      <c r="P1192" s="116"/>
    </row>
    <row r="1193" spans="1:16" x14ac:dyDescent="0.25">
      <c r="A1193" s="5" t="str">
        <f t="shared" si="29"/>
        <v/>
      </c>
      <c r="B1193" s="116"/>
      <c r="C1193" s="116"/>
      <c r="D1193" s="116"/>
      <c r="E1193" s="116"/>
      <c r="F1193" s="116"/>
      <c r="G1193" s="116"/>
      <c r="H1193" s="116"/>
      <c r="I1193" s="116"/>
      <c r="J1193" s="116"/>
      <c r="K1193" s="116"/>
      <c r="L1193" s="117"/>
      <c r="M1193" s="117"/>
      <c r="N1193" s="116"/>
      <c r="O1193" s="116"/>
      <c r="P1193" s="116"/>
    </row>
    <row r="1194" spans="1:16" x14ac:dyDescent="0.25">
      <c r="A1194" s="5" t="str">
        <f t="shared" si="29"/>
        <v/>
      </c>
      <c r="B1194" s="116"/>
      <c r="C1194" s="116"/>
      <c r="D1194" s="116"/>
      <c r="E1194" s="116"/>
      <c r="F1194" s="116"/>
      <c r="G1194" s="116"/>
      <c r="H1194" s="116"/>
      <c r="I1194" s="116"/>
      <c r="J1194" s="116"/>
      <c r="K1194" s="116"/>
      <c r="L1194" s="117"/>
      <c r="M1194" s="117"/>
      <c r="N1194" s="116"/>
      <c r="O1194" s="116"/>
      <c r="P1194" s="116"/>
    </row>
    <row r="1195" spans="1:16" x14ac:dyDescent="0.25">
      <c r="A1195" s="5" t="str">
        <f t="shared" si="29"/>
        <v/>
      </c>
      <c r="B1195" s="116"/>
      <c r="C1195" s="116"/>
      <c r="D1195" s="116"/>
      <c r="E1195" s="116"/>
      <c r="F1195" s="116"/>
      <c r="G1195" s="116"/>
      <c r="H1195" s="116"/>
      <c r="I1195" s="116"/>
      <c r="J1195" s="116"/>
      <c r="K1195" s="116"/>
      <c r="L1195" s="117"/>
      <c r="M1195" s="117"/>
      <c r="N1195" s="116"/>
      <c r="O1195" s="116"/>
      <c r="P1195" s="116"/>
    </row>
    <row r="1196" spans="1:16" x14ac:dyDescent="0.25">
      <c r="A1196" s="5" t="str">
        <f t="shared" si="29"/>
        <v/>
      </c>
      <c r="B1196" s="116"/>
      <c r="C1196" s="116"/>
      <c r="D1196" s="116"/>
      <c r="E1196" s="116"/>
      <c r="F1196" s="116"/>
      <c r="G1196" s="116"/>
      <c r="H1196" s="116"/>
      <c r="I1196" s="116"/>
      <c r="J1196" s="116"/>
      <c r="K1196" s="116"/>
      <c r="L1196" s="117"/>
      <c r="M1196" s="117"/>
      <c r="N1196" s="116"/>
      <c r="O1196" s="116"/>
      <c r="P1196" s="116"/>
    </row>
    <row r="1197" spans="1:16" x14ac:dyDescent="0.25">
      <c r="A1197" s="5" t="str">
        <f t="shared" si="29"/>
        <v/>
      </c>
      <c r="B1197" s="116"/>
      <c r="C1197" s="116"/>
      <c r="D1197" s="116"/>
      <c r="E1197" s="116"/>
      <c r="F1197" s="116"/>
      <c r="G1197" s="116"/>
      <c r="H1197" s="116"/>
      <c r="I1197" s="116"/>
      <c r="J1197" s="116"/>
      <c r="K1197" s="116"/>
      <c r="L1197" s="117"/>
      <c r="M1197" s="117"/>
      <c r="N1197" s="116"/>
      <c r="O1197" s="116"/>
      <c r="P1197" s="116"/>
    </row>
    <row r="1198" spans="1:16" x14ac:dyDescent="0.25">
      <c r="A1198" s="5" t="str">
        <f t="shared" si="29"/>
        <v/>
      </c>
      <c r="B1198" s="116"/>
      <c r="C1198" s="116"/>
      <c r="D1198" s="116"/>
      <c r="E1198" s="116"/>
      <c r="F1198" s="116"/>
      <c r="G1198" s="116"/>
      <c r="H1198" s="116"/>
      <c r="I1198" s="116"/>
      <c r="J1198" s="116"/>
      <c r="K1198" s="116"/>
      <c r="L1198" s="117"/>
      <c r="M1198" s="117"/>
      <c r="N1198" s="116"/>
      <c r="O1198" s="116"/>
      <c r="P1198" s="116"/>
    </row>
    <row r="1199" spans="1:16" x14ac:dyDescent="0.25">
      <c r="A1199" s="5" t="str">
        <f t="shared" si="29"/>
        <v/>
      </c>
      <c r="B1199" s="116"/>
      <c r="C1199" s="116"/>
      <c r="D1199" s="116"/>
      <c r="E1199" s="116"/>
      <c r="F1199" s="116"/>
      <c r="G1199" s="116"/>
      <c r="H1199" s="116"/>
      <c r="I1199" s="116"/>
      <c r="J1199" s="116"/>
      <c r="K1199" s="116"/>
      <c r="L1199" s="117"/>
      <c r="M1199" s="117"/>
      <c r="N1199" s="116"/>
      <c r="O1199" s="116"/>
      <c r="P1199" s="116"/>
    </row>
    <row r="1200" spans="1:16" x14ac:dyDescent="0.25">
      <c r="A1200" s="5" t="str">
        <f t="shared" si="29"/>
        <v/>
      </c>
      <c r="B1200" s="116"/>
      <c r="C1200" s="116"/>
      <c r="D1200" s="116"/>
      <c r="E1200" s="116"/>
      <c r="F1200" s="116"/>
      <c r="G1200" s="116"/>
      <c r="H1200" s="116"/>
      <c r="I1200" s="116"/>
      <c r="J1200" s="116"/>
      <c r="K1200" s="116"/>
      <c r="L1200" s="117"/>
      <c r="M1200" s="117"/>
      <c r="N1200" s="116"/>
      <c r="O1200" s="116"/>
      <c r="P1200" s="116"/>
    </row>
    <row r="1201" spans="1:16" x14ac:dyDescent="0.25">
      <c r="A1201" s="5" t="str">
        <f t="shared" si="29"/>
        <v/>
      </c>
      <c r="B1201" s="116"/>
      <c r="C1201" s="116"/>
      <c r="D1201" s="116"/>
      <c r="E1201" s="116"/>
      <c r="F1201" s="116"/>
      <c r="G1201" s="116"/>
      <c r="H1201" s="116"/>
      <c r="I1201" s="116"/>
      <c r="J1201" s="116"/>
      <c r="K1201" s="116"/>
      <c r="L1201" s="117"/>
      <c r="M1201" s="117"/>
      <c r="N1201" s="116"/>
      <c r="O1201" s="116"/>
      <c r="P1201" s="116"/>
    </row>
    <row r="1202" spans="1:16" x14ac:dyDescent="0.25">
      <c r="A1202" s="5" t="str">
        <f t="shared" si="29"/>
        <v/>
      </c>
      <c r="B1202" s="116"/>
      <c r="C1202" s="116"/>
      <c r="D1202" s="116"/>
      <c r="E1202" s="116"/>
      <c r="F1202" s="116"/>
      <c r="G1202" s="116"/>
      <c r="H1202" s="116"/>
      <c r="I1202" s="116"/>
      <c r="J1202" s="116"/>
      <c r="K1202" s="116"/>
      <c r="L1202" s="117"/>
      <c r="M1202" s="117"/>
      <c r="N1202" s="116"/>
      <c r="O1202" s="116"/>
      <c r="P1202" s="116"/>
    </row>
    <row r="1203" spans="1:16" x14ac:dyDescent="0.25">
      <c r="A1203" s="5" t="str">
        <f t="shared" si="29"/>
        <v/>
      </c>
      <c r="B1203" s="116"/>
      <c r="C1203" s="116"/>
      <c r="D1203" s="116"/>
      <c r="E1203" s="116"/>
      <c r="F1203" s="116"/>
      <c r="G1203" s="116"/>
      <c r="H1203" s="116"/>
      <c r="I1203" s="116"/>
      <c r="J1203" s="116"/>
      <c r="K1203" s="116"/>
      <c r="L1203" s="117"/>
      <c r="M1203" s="117"/>
      <c r="N1203" s="116"/>
      <c r="O1203" s="116"/>
      <c r="P1203" s="116"/>
    </row>
    <row r="1204" spans="1:16" x14ac:dyDescent="0.25">
      <c r="A1204" s="5" t="str">
        <f t="shared" si="29"/>
        <v/>
      </c>
      <c r="B1204" s="116"/>
      <c r="C1204" s="116"/>
      <c r="D1204" s="116"/>
      <c r="E1204" s="116"/>
      <c r="F1204" s="116"/>
      <c r="G1204" s="116"/>
      <c r="H1204" s="116"/>
      <c r="I1204" s="116"/>
      <c r="J1204" s="116"/>
      <c r="K1204" s="116"/>
      <c r="L1204" s="117"/>
      <c r="M1204" s="117"/>
      <c r="N1204" s="116"/>
      <c r="O1204" s="116"/>
      <c r="P1204" s="116"/>
    </row>
    <row r="1205" spans="1:16" x14ac:dyDescent="0.25">
      <c r="A1205" s="5" t="str">
        <f t="shared" si="29"/>
        <v/>
      </c>
      <c r="B1205" s="116"/>
      <c r="C1205" s="116"/>
      <c r="D1205" s="116"/>
      <c r="E1205" s="116"/>
      <c r="F1205" s="116"/>
      <c r="G1205" s="116"/>
      <c r="H1205" s="116"/>
      <c r="I1205" s="116"/>
      <c r="J1205" s="116"/>
      <c r="K1205" s="116"/>
      <c r="L1205" s="117"/>
      <c r="M1205" s="117"/>
      <c r="N1205" s="116"/>
      <c r="O1205" s="116"/>
      <c r="P1205" s="116"/>
    </row>
    <row r="1206" spans="1:16" x14ac:dyDescent="0.25">
      <c r="A1206" s="5" t="str">
        <f t="shared" si="29"/>
        <v/>
      </c>
      <c r="B1206" s="116"/>
      <c r="C1206" s="116"/>
      <c r="D1206" s="116"/>
      <c r="E1206" s="116"/>
      <c r="F1206" s="116"/>
      <c r="G1206" s="116"/>
      <c r="H1206" s="116"/>
      <c r="I1206" s="116"/>
      <c r="J1206" s="116"/>
      <c r="K1206" s="116"/>
      <c r="L1206" s="117"/>
      <c r="M1206" s="117"/>
      <c r="N1206" s="116"/>
      <c r="O1206" s="116"/>
      <c r="P1206" s="116"/>
    </row>
    <row r="1207" spans="1:16" x14ac:dyDescent="0.25">
      <c r="A1207" s="5" t="str">
        <f t="shared" si="29"/>
        <v/>
      </c>
      <c r="B1207" s="116"/>
      <c r="C1207" s="116"/>
      <c r="D1207" s="116"/>
      <c r="E1207" s="116"/>
      <c r="F1207" s="116"/>
      <c r="G1207" s="116"/>
      <c r="H1207" s="116"/>
      <c r="I1207" s="116"/>
      <c r="J1207" s="116"/>
      <c r="K1207" s="116"/>
      <c r="L1207" s="117"/>
      <c r="M1207" s="117"/>
      <c r="N1207" s="116"/>
      <c r="O1207" s="116"/>
      <c r="P1207" s="116"/>
    </row>
    <row r="1208" spans="1:16" x14ac:dyDescent="0.25">
      <c r="A1208" s="5" t="str">
        <f t="shared" si="29"/>
        <v/>
      </c>
      <c r="B1208" s="116"/>
      <c r="C1208" s="116"/>
      <c r="D1208" s="116"/>
      <c r="E1208" s="116"/>
      <c r="F1208" s="116"/>
      <c r="G1208" s="116"/>
      <c r="H1208" s="116"/>
      <c r="I1208" s="116"/>
      <c r="J1208" s="116"/>
      <c r="K1208" s="116"/>
      <c r="L1208" s="117"/>
      <c r="M1208" s="117"/>
      <c r="N1208" s="116"/>
      <c r="O1208" s="116"/>
      <c r="P1208" s="116"/>
    </row>
    <row r="1209" spans="1:16" x14ac:dyDescent="0.25">
      <c r="A1209" s="5" t="str">
        <f t="shared" si="29"/>
        <v/>
      </c>
      <c r="B1209" s="116"/>
      <c r="C1209" s="116"/>
      <c r="D1209" s="116"/>
      <c r="E1209" s="116"/>
      <c r="F1209" s="116"/>
      <c r="G1209" s="116"/>
      <c r="H1209" s="116"/>
      <c r="I1209" s="116"/>
      <c r="J1209" s="116"/>
      <c r="K1209" s="116"/>
      <c r="L1209" s="117"/>
      <c r="M1209" s="117"/>
      <c r="N1209" s="116"/>
      <c r="O1209" s="116"/>
      <c r="P1209" s="116"/>
    </row>
    <row r="1210" spans="1:16" x14ac:dyDescent="0.25">
      <c r="A1210" s="5" t="str">
        <f t="shared" si="29"/>
        <v/>
      </c>
      <c r="B1210" s="116"/>
      <c r="C1210" s="116"/>
      <c r="D1210" s="116"/>
      <c r="E1210" s="116"/>
      <c r="F1210" s="116"/>
      <c r="G1210" s="116"/>
      <c r="H1210" s="116"/>
      <c r="I1210" s="116"/>
      <c r="J1210" s="116"/>
      <c r="K1210" s="116"/>
      <c r="L1210" s="117"/>
      <c r="M1210" s="117"/>
      <c r="N1210" s="116"/>
      <c r="O1210" s="116"/>
      <c r="P1210" s="116"/>
    </row>
    <row r="1211" spans="1:16" x14ac:dyDescent="0.25">
      <c r="A1211" s="5" t="str">
        <f t="shared" si="29"/>
        <v/>
      </c>
      <c r="B1211" s="116"/>
      <c r="C1211" s="116"/>
      <c r="D1211" s="116"/>
      <c r="E1211" s="116"/>
      <c r="F1211" s="116"/>
      <c r="G1211" s="116"/>
      <c r="H1211" s="116"/>
      <c r="I1211" s="116"/>
      <c r="J1211" s="116"/>
      <c r="K1211" s="116"/>
      <c r="L1211" s="117"/>
      <c r="M1211" s="117"/>
      <c r="N1211" s="116"/>
      <c r="O1211" s="116"/>
      <c r="P1211" s="116"/>
    </row>
    <row r="1212" spans="1:16" x14ac:dyDescent="0.25">
      <c r="A1212" s="5" t="str">
        <f t="shared" si="29"/>
        <v/>
      </c>
      <c r="B1212" s="116"/>
      <c r="C1212" s="116"/>
      <c r="D1212" s="116"/>
      <c r="E1212" s="116"/>
      <c r="F1212" s="116"/>
      <c r="G1212" s="116"/>
      <c r="H1212" s="116"/>
      <c r="I1212" s="116"/>
      <c r="J1212" s="116"/>
      <c r="K1212" s="116"/>
      <c r="L1212" s="117"/>
      <c r="M1212" s="117"/>
      <c r="N1212" s="116"/>
      <c r="O1212" s="116"/>
      <c r="P1212" s="116"/>
    </row>
    <row r="1213" spans="1:16" x14ac:dyDescent="0.25">
      <c r="A1213" s="5" t="str">
        <f t="shared" si="29"/>
        <v/>
      </c>
      <c r="B1213" s="116"/>
      <c r="C1213" s="116"/>
      <c r="D1213" s="116"/>
      <c r="E1213" s="116"/>
      <c r="F1213" s="116"/>
      <c r="G1213" s="116"/>
      <c r="H1213" s="116"/>
      <c r="I1213" s="116"/>
      <c r="J1213" s="116"/>
      <c r="K1213" s="116"/>
      <c r="L1213" s="117"/>
      <c r="M1213" s="117"/>
      <c r="N1213" s="116"/>
      <c r="O1213" s="116"/>
      <c r="P1213" s="116"/>
    </row>
    <row r="1214" spans="1:16" x14ac:dyDescent="0.25">
      <c r="A1214" s="5" t="str">
        <f t="shared" si="29"/>
        <v/>
      </c>
      <c r="B1214" s="116"/>
      <c r="C1214" s="116"/>
      <c r="D1214" s="116"/>
      <c r="E1214" s="116"/>
      <c r="F1214" s="116"/>
      <c r="G1214" s="116"/>
      <c r="H1214" s="116"/>
      <c r="I1214" s="116"/>
      <c r="J1214" s="116"/>
      <c r="K1214" s="116"/>
      <c r="L1214" s="117"/>
      <c r="M1214" s="117"/>
      <c r="N1214" s="116"/>
      <c r="O1214" s="116"/>
      <c r="P1214" s="116"/>
    </row>
    <row r="1215" spans="1:16" x14ac:dyDescent="0.25">
      <c r="A1215" s="5" t="str">
        <f t="shared" si="29"/>
        <v/>
      </c>
      <c r="B1215" s="116"/>
      <c r="C1215" s="116"/>
      <c r="D1215" s="116"/>
      <c r="E1215" s="116"/>
      <c r="F1215" s="116"/>
      <c r="G1215" s="116"/>
      <c r="H1215" s="116"/>
      <c r="I1215" s="116"/>
      <c r="J1215" s="116"/>
      <c r="K1215" s="116"/>
      <c r="L1215" s="117"/>
      <c r="M1215" s="117"/>
      <c r="N1215" s="116"/>
      <c r="O1215" s="116"/>
      <c r="P1215" s="116"/>
    </row>
    <row r="1216" spans="1:16" x14ac:dyDescent="0.25">
      <c r="A1216" s="5" t="str">
        <f t="shared" si="29"/>
        <v/>
      </c>
      <c r="B1216" s="116"/>
      <c r="C1216" s="116"/>
      <c r="D1216" s="116"/>
      <c r="E1216" s="116"/>
      <c r="F1216" s="116"/>
      <c r="G1216" s="116"/>
      <c r="H1216" s="116"/>
      <c r="I1216" s="116"/>
      <c r="J1216" s="116"/>
      <c r="K1216" s="116"/>
      <c r="L1216" s="117"/>
      <c r="M1216" s="117"/>
      <c r="N1216" s="116"/>
      <c r="O1216" s="116"/>
      <c r="P1216" s="116"/>
    </row>
    <row r="1217" spans="1:16" x14ac:dyDescent="0.25">
      <c r="A1217" s="5" t="str">
        <f t="shared" si="29"/>
        <v/>
      </c>
      <c r="B1217" s="116"/>
      <c r="C1217" s="116"/>
      <c r="D1217" s="116"/>
      <c r="E1217" s="116"/>
      <c r="F1217" s="116"/>
      <c r="G1217" s="116"/>
      <c r="H1217" s="116"/>
      <c r="I1217" s="116"/>
      <c r="J1217" s="116"/>
      <c r="K1217" s="116"/>
      <c r="L1217" s="117"/>
      <c r="M1217" s="117"/>
      <c r="N1217" s="116"/>
      <c r="O1217" s="116"/>
      <c r="P1217" s="116"/>
    </row>
    <row r="1218" spans="1:16" x14ac:dyDescent="0.25">
      <c r="A1218" s="5" t="str">
        <f t="shared" ref="A1218:A1281" si="30">CONCATENATE(D1218,B1218)</f>
        <v/>
      </c>
      <c r="B1218" s="116"/>
      <c r="C1218" s="116"/>
      <c r="D1218" s="116"/>
      <c r="E1218" s="116"/>
      <c r="F1218" s="116"/>
      <c r="G1218" s="116"/>
      <c r="H1218" s="116"/>
      <c r="I1218" s="116"/>
      <c r="J1218" s="116"/>
      <c r="K1218" s="116"/>
      <c r="L1218" s="117"/>
      <c r="M1218" s="117"/>
      <c r="N1218" s="116"/>
      <c r="O1218" s="116"/>
      <c r="P1218" s="116"/>
    </row>
    <row r="1219" spans="1:16" x14ac:dyDescent="0.25">
      <c r="A1219" s="5" t="str">
        <f t="shared" si="30"/>
        <v/>
      </c>
      <c r="B1219" s="116"/>
      <c r="C1219" s="116"/>
      <c r="D1219" s="116"/>
      <c r="E1219" s="116"/>
      <c r="F1219" s="116"/>
      <c r="G1219" s="116"/>
      <c r="H1219" s="116"/>
      <c r="I1219" s="116"/>
      <c r="J1219" s="116"/>
      <c r="K1219" s="116"/>
      <c r="L1219" s="117"/>
      <c r="M1219" s="117"/>
      <c r="N1219" s="116"/>
      <c r="O1219" s="116"/>
      <c r="P1219" s="116"/>
    </row>
    <row r="1220" spans="1:16" x14ac:dyDescent="0.25">
      <c r="A1220" s="5" t="str">
        <f t="shared" si="30"/>
        <v/>
      </c>
      <c r="B1220" s="116"/>
      <c r="C1220" s="116"/>
      <c r="D1220" s="116"/>
      <c r="E1220" s="116"/>
      <c r="F1220" s="116"/>
      <c r="G1220" s="116"/>
      <c r="H1220" s="116"/>
      <c r="I1220" s="116"/>
      <c r="J1220" s="116"/>
      <c r="K1220" s="116"/>
      <c r="L1220" s="117"/>
      <c r="M1220" s="117"/>
      <c r="N1220" s="116"/>
      <c r="O1220" s="116"/>
      <c r="P1220" s="116"/>
    </row>
    <row r="1221" spans="1:16" x14ac:dyDescent="0.25">
      <c r="A1221" s="5" t="str">
        <f t="shared" si="30"/>
        <v/>
      </c>
      <c r="B1221" s="116"/>
      <c r="C1221" s="116"/>
      <c r="D1221" s="116"/>
      <c r="E1221" s="116"/>
      <c r="F1221" s="116"/>
      <c r="G1221" s="116"/>
      <c r="H1221" s="116"/>
      <c r="I1221" s="116"/>
      <c r="J1221" s="116"/>
      <c r="K1221" s="116"/>
      <c r="L1221" s="117"/>
      <c r="M1221" s="117"/>
      <c r="N1221" s="116"/>
      <c r="O1221" s="116"/>
      <c r="P1221" s="116"/>
    </row>
    <row r="1222" spans="1:16" x14ac:dyDescent="0.25">
      <c r="A1222" s="5" t="str">
        <f t="shared" si="30"/>
        <v/>
      </c>
      <c r="B1222" s="116"/>
      <c r="C1222" s="116"/>
      <c r="D1222" s="116"/>
      <c r="E1222" s="116"/>
      <c r="F1222" s="116"/>
      <c r="G1222" s="116"/>
      <c r="H1222" s="116"/>
      <c r="I1222" s="116"/>
      <c r="J1222" s="116"/>
      <c r="K1222" s="116"/>
      <c r="L1222" s="117"/>
      <c r="M1222" s="117"/>
      <c r="N1222" s="116"/>
      <c r="O1222" s="116"/>
      <c r="P1222" s="116"/>
    </row>
    <row r="1223" spans="1:16" x14ac:dyDescent="0.25">
      <c r="A1223" s="5" t="str">
        <f t="shared" si="30"/>
        <v/>
      </c>
      <c r="B1223" s="116"/>
      <c r="C1223" s="116"/>
      <c r="D1223" s="116"/>
      <c r="E1223" s="116"/>
      <c r="F1223" s="116"/>
      <c r="G1223" s="116"/>
      <c r="H1223" s="116"/>
      <c r="I1223" s="116"/>
      <c r="J1223" s="116"/>
      <c r="K1223" s="116"/>
      <c r="L1223" s="117"/>
      <c r="M1223" s="117"/>
      <c r="N1223" s="116"/>
      <c r="O1223" s="116"/>
      <c r="P1223" s="116"/>
    </row>
    <row r="1224" spans="1:16" x14ac:dyDescent="0.25">
      <c r="A1224" s="5" t="str">
        <f t="shared" si="30"/>
        <v/>
      </c>
      <c r="B1224" s="116"/>
      <c r="C1224" s="116"/>
      <c r="D1224" s="116"/>
      <c r="E1224" s="116"/>
      <c r="F1224" s="116"/>
      <c r="G1224" s="116"/>
      <c r="H1224" s="116"/>
      <c r="I1224" s="116"/>
      <c r="J1224" s="116"/>
      <c r="K1224" s="116"/>
      <c r="L1224" s="117"/>
      <c r="M1224" s="117"/>
      <c r="N1224" s="116"/>
      <c r="O1224" s="116"/>
      <c r="P1224" s="116"/>
    </row>
    <row r="1225" spans="1:16" x14ac:dyDescent="0.25">
      <c r="A1225" s="5" t="str">
        <f t="shared" si="30"/>
        <v/>
      </c>
      <c r="B1225" s="116"/>
      <c r="C1225" s="116"/>
      <c r="D1225" s="116"/>
      <c r="E1225" s="116"/>
      <c r="F1225" s="116"/>
      <c r="G1225" s="116"/>
      <c r="H1225" s="116"/>
      <c r="I1225" s="116"/>
      <c r="J1225" s="116"/>
      <c r="K1225" s="116"/>
      <c r="L1225" s="117"/>
      <c r="M1225" s="117"/>
      <c r="N1225" s="116"/>
      <c r="O1225" s="116"/>
      <c r="P1225" s="116"/>
    </row>
    <row r="1226" spans="1:16" x14ac:dyDescent="0.25">
      <c r="A1226" s="5" t="str">
        <f t="shared" si="30"/>
        <v/>
      </c>
      <c r="B1226" s="116"/>
      <c r="C1226" s="116"/>
      <c r="D1226" s="116"/>
      <c r="E1226" s="116"/>
      <c r="F1226" s="116"/>
      <c r="G1226" s="116"/>
      <c r="H1226" s="116"/>
      <c r="I1226" s="116"/>
      <c r="J1226" s="116"/>
      <c r="K1226" s="116"/>
      <c r="L1226" s="117"/>
      <c r="M1226" s="117"/>
      <c r="N1226" s="116"/>
      <c r="O1226" s="116"/>
      <c r="P1226" s="116"/>
    </row>
    <row r="1227" spans="1:16" x14ac:dyDescent="0.25">
      <c r="A1227" s="5" t="str">
        <f t="shared" si="30"/>
        <v/>
      </c>
      <c r="B1227" s="116"/>
      <c r="C1227" s="116"/>
      <c r="D1227" s="116"/>
      <c r="E1227" s="116"/>
      <c r="F1227" s="116"/>
      <c r="G1227" s="116"/>
      <c r="H1227" s="116"/>
      <c r="I1227" s="116"/>
      <c r="J1227" s="116"/>
      <c r="K1227" s="116"/>
      <c r="L1227" s="117"/>
      <c r="M1227" s="117"/>
      <c r="N1227" s="116"/>
      <c r="O1227" s="116"/>
      <c r="P1227" s="116"/>
    </row>
    <row r="1228" spans="1:16" x14ac:dyDescent="0.25">
      <c r="A1228" s="5" t="str">
        <f t="shared" si="30"/>
        <v/>
      </c>
      <c r="B1228" s="116"/>
      <c r="C1228" s="116"/>
      <c r="D1228" s="116"/>
      <c r="E1228" s="116"/>
      <c r="F1228" s="116"/>
      <c r="G1228" s="116"/>
      <c r="H1228" s="116"/>
      <c r="I1228" s="116"/>
      <c r="J1228" s="116"/>
      <c r="K1228" s="116"/>
      <c r="L1228" s="117"/>
      <c r="M1228" s="117"/>
      <c r="N1228" s="116"/>
      <c r="O1228" s="116"/>
      <c r="P1228" s="116"/>
    </row>
    <row r="1229" spans="1:16" x14ac:dyDescent="0.25">
      <c r="A1229" s="5" t="str">
        <f t="shared" si="30"/>
        <v/>
      </c>
      <c r="B1229" s="116"/>
      <c r="C1229" s="116"/>
      <c r="D1229" s="116"/>
      <c r="E1229" s="116"/>
      <c r="F1229" s="116"/>
      <c r="G1229" s="116"/>
      <c r="H1229" s="116"/>
      <c r="I1229" s="116"/>
      <c r="J1229" s="116"/>
      <c r="K1229" s="116"/>
      <c r="L1229" s="117"/>
      <c r="M1229" s="117"/>
      <c r="N1229" s="116"/>
      <c r="O1229" s="116"/>
      <c r="P1229" s="116"/>
    </row>
    <row r="1230" spans="1:16" x14ac:dyDescent="0.25">
      <c r="A1230" s="5" t="str">
        <f t="shared" si="30"/>
        <v/>
      </c>
      <c r="B1230" s="116"/>
      <c r="C1230" s="116"/>
      <c r="D1230" s="116"/>
      <c r="E1230" s="116"/>
      <c r="F1230" s="116"/>
      <c r="G1230" s="116"/>
      <c r="H1230" s="116"/>
      <c r="I1230" s="116"/>
      <c r="J1230" s="116"/>
      <c r="K1230" s="116"/>
      <c r="L1230" s="117"/>
      <c r="M1230" s="117"/>
      <c r="N1230" s="116"/>
      <c r="O1230" s="116"/>
      <c r="P1230" s="116"/>
    </row>
    <row r="1231" spans="1:16" x14ac:dyDescent="0.25">
      <c r="A1231" s="5" t="str">
        <f t="shared" si="30"/>
        <v/>
      </c>
      <c r="B1231" s="116"/>
      <c r="C1231" s="116"/>
      <c r="D1231" s="116"/>
      <c r="E1231" s="116"/>
      <c r="F1231" s="116"/>
      <c r="G1231" s="116"/>
      <c r="H1231" s="116"/>
      <c r="I1231" s="116"/>
      <c r="J1231" s="116"/>
      <c r="K1231" s="116"/>
      <c r="L1231" s="117"/>
      <c r="M1231" s="117"/>
      <c r="N1231" s="116"/>
      <c r="O1231" s="116"/>
      <c r="P1231" s="116"/>
    </row>
    <row r="1232" spans="1:16" x14ac:dyDescent="0.25">
      <c r="A1232" s="5" t="str">
        <f t="shared" si="30"/>
        <v/>
      </c>
      <c r="B1232" s="116"/>
      <c r="C1232" s="116"/>
      <c r="D1232" s="116"/>
      <c r="E1232" s="116"/>
      <c r="F1232" s="116"/>
      <c r="G1232" s="116"/>
      <c r="H1232" s="116"/>
      <c r="I1232" s="116"/>
      <c r="J1232" s="116"/>
      <c r="K1232" s="116"/>
      <c r="L1232" s="117"/>
      <c r="M1232" s="117"/>
      <c r="N1232" s="116"/>
      <c r="O1232" s="116"/>
      <c r="P1232" s="116"/>
    </row>
    <row r="1233" spans="1:16" x14ac:dyDescent="0.25">
      <c r="A1233" s="5" t="str">
        <f t="shared" si="30"/>
        <v/>
      </c>
      <c r="B1233" s="116"/>
      <c r="C1233" s="116"/>
      <c r="D1233" s="116"/>
      <c r="E1233" s="116"/>
      <c r="F1233" s="116"/>
      <c r="G1233" s="116"/>
      <c r="H1233" s="116"/>
      <c r="I1233" s="116"/>
      <c r="J1233" s="116"/>
      <c r="K1233" s="116"/>
      <c r="L1233" s="117"/>
      <c r="M1233" s="117"/>
      <c r="N1233" s="116"/>
      <c r="O1233" s="116"/>
      <c r="P1233" s="116"/>
    </row>
    <row r="1234" spans="1:16" x14ac:dyDescent="0.25">
      <c r="A1234" s="5" t="str">
        <f t="shared" si="30"/>
        <v/>
      </c>
      <c r="B1234" s="116"/>
      <c r="C1234" s="116"/>
      <c r="D1234" s="116"/>
      <c r="E1234" s="116"/>
      <c r="F1234" s="116"/>
      <c r="G1234" s="116"/>
      <c r="H1234" s="116"/>
      <c r="I1234" s="116"/>
      <c r="J1234" s="116"/>
      <c r="K1234" s="116"/>
      <c r="L1234" s="117"/>
      <c r="M1234" s="117"/>
      <c r="N1234" s="116"/>
      <c r="O1234" s="116"/>
      <c r="P1234" s="116"/>
    </row>
    <row r="1235" spans="1:16" x14ac:dyDescent="0.25">
      <c r="A1235" s="5" t="str">
        <f t="shared" si="30"/>
        <v/>
      </c>
      <c r="B1235" s="116"/>
      <c r="C1235" s="116"/>
      <c r="D1235" s="116"/>
      <c r="E1235" s="116"/>
      <c r="F1235" s="116"/>
      <c r="G1235" s="116"/>
      <c r="H1235" s="116"/>
      <c r="I1235" s="116"/>
      <c r="J1235" s="116"/>
      <c r="K1235" s="116"/>
      <c r="L1235" s="117"/>
      <c r="M1235" s="117"/>
      <c r="N1235" s="116"/>
      <c r="O1235" s="116"/>
      <c r="P1235" s="116"/>
    </row>
    <row r="1236" spans="1:16" x14ac:dyDescent="0.25">
      <c r="A1236" s="5" t="str">
        <f t="shared" si="30"/>
        <v/>
      </c>
      <c r="B1236" s="116"/>
      <c r="C1236" s="116"/>
      <c r="D1236" s="116"/>
      <c r="E1236" s="116"/>
      <c r="F1236" s="116"/>
      <c r="G1236" s="116"/>
      <c r="H1236" s="116"/>
      <c r="I1236" s="116"/>
      <c r="J1236" s="116"/>
      <c r="K1236" s="116"/>
      <c r="L1236" s="117"/>
      <c r="M1236" s="117"/>
      <c r="N1236" s="116"/>
      <c r="O1236" s="116"/>
      <c r="P1236" s="116"/>
    </row>
    <row r="1237" spans="1:16" x14ac:dyDescent="0.25">
      <c r="A1237" s="5" t="str">
        <f t="shared" si="30"/>
        <v/>
      </c>
      <c r="B1237" s="116"/>
      <c r="C1237" s="116"/>
      <c r="D1237" s="116"/>
      <c r="E1237" s="116"/>
      <c r="F1237" s="116"/>
      <c r="G1237" s="116"/>
      <c r="H1237" s="116"/>
      <c r="I1237" s="116"/>
      <c r="J1237" s="116"/>
      <c r="K1237" s="116"/>
      <c r="L1237" s="117"/>
      <c r="M1237" s="117"/>
      <c r="N1237" s="116"/>
      <c r="O1237" s="116"/>
      <c r="P1237" s="116"/>
    </row>
    <row r="1238" spans="1:16" x14ac:dyDescent="0.25">
      <c r="A1238" s="5" t="str">
        <f t="shared" si="30"/>
        <v/>
      </c>
      <c r="B1238" s="116"/>
      <c r="C1238" s="116"/>
      <c r="D1238" s="116"/>
      <c r="E1238" s="116"/>
      <c r="F1238" s="116"/>
      <c r="G1238" s="116"/>
      <c r="H1238" s="116"/>
      <c r="I1238" s="116"/>
      <c r="J1238" s="116"/>
      <c r="K1238" s="116"/>
      <c r="L1238" s="117"/>
      <c r="M1238" s="117"/>
      <c r="N1238" s="116"/>
      <c r="O1238" s="116"/>
      <c r="P1238" s="116"/>
    </row>
    <row r="1239" spans="1:16" x14ac:dyDescent="0.25">
      <c r="A1239" s="5" t="str">
        <f t="shared" si="30"/>
        <v/>
      </c>
      <c r="B1239" s="116"/>
      <c r="C1239" s="116"/>
      <c r="D1239" s="116"/>
      <c r="E1239" s="116"/>
      <c r="F1239" s="116"/>
      <c r="G1239" s="116"/>
      <c r="H1239" s="116"/>
      <c r="I1239" s="116"/>
      <c r="J1239" s="116"/>
      <c r="K1239" s="116"/>
      <c r="L1239" s="117"/>
      <c r="M1239" s="117"/>
      <c r="N1239" s="116"/>
      <c r="O1239" s="116"/>
      <c r="P1239" s="116"/>
    </row>
    <row r="1240" spans="1:16" x14ac:dyDescent="0.25">
      <c r="A1240" s="5" t="str">
        <f t="shared" si="30"/>
        <v/>
      </c>
      <c r="B1240" s="116"/>
      <c r="C1240" s="116"/>
      <c r="D1240" s="116"/>
      <c r="E1240" s="116"/>
      <c r="F1240" s="116"/>
      <c r="G1240" s="116"/>
      <c r="H1240" s="116"/>
      <c r="I1240" s="116"/>
      <c r="J1240" s="116"/>
      <c r="K1240" s="116"/>
      <c r="L1240" s="117"/>
      <c r="M1240" s="117"/>
      <c r="N1240" s="116"/>
      <c r="O1240" s="116"/>
      <c r="P1240" s="116"/>
    </row>
    <row r="1241" spans="1:16" x14ac:dyDescent="0.25">
      <c r="A1241" s="5" t="str">
        <f t="shared" si="30"/>
        <v/>
      </c>
      <c r="B1241" s="116"/>
      <c r="C1241" s="116"/>
      <c r="D1241" s="116"/>
      <c r="E1241" s="116"/>
      <c r="F1241" s="116"/>
      <c r="G1241" s="116"/>
      <c r="H1241" s="116"/>
      <c r="I1241" s="116"/>
      <c r="J1241" s="116"/>
      <c r="K1241" s="116"/>
      <c r="L1241" s="117"/>
      <c r="M1241" s="117"/>
      <c r="N1241" s="116"/>
      <c r="O1241" s="116"/>
      <c r="P1241" s="116"/>
    </row>
    <row r="1242" spans="1:16" x14ac:dyDescent="0.25">
      <c r="A1242" s="5" t="str">
        <f t="shared" si="30"/>
        <v/>
      </c>
      <c r="B1242" s="116"/>
      <c r="C1242" s="116"/>
      <c r="D1242" s="116"/>
      <c r="E1242" s="116"/>
      <c r="F1242" s="116"/>
      <c r="G1242" s="116"/>
      <c r="H1242" s="116"/>
      <c r="I1242" s="116"/>
      <c r="J1242" s="116"/>
      <c r="K1242" s="116"/>
      <c r="L1242" s="117"/>
      <c r="M1242" s="117"/>
      <c r="N1242" s="116"/>
      <c r="O1242" s="116"/>
      <c r="P1242" s="116"/>
    </row>
    <row r="1243" spans="1:16" x14ac:dyDescent="0.25">
      <c r="A1243" s="5" t="str">
        <f t="shared" si="30"/>
        <v/>
      </c>
      <c r="B1243" s="116"/>
      <c r="C1243" s="116"/>
      <c r="D1243" s="116"/>
      <c r="E1243" s="116"/>
      <c r="F1243" s="116"/>
      <c r="G1243" s="116"/>
      <c r="H1243" s="116"/>
      <c r="I1243" s="116"/>
      <c r="J1243" s="116"/>
      <c r="K1243" s="116"/>
      <c r="L1243" s="117"/>
      <c r="M1243" s="117"/>
      <c r="N1243" s="116"/>
      <c r="O1243" s="116"/>
      <c r="P1243" s="116"/>
    </row>
    <row r="1244" spans="1:16" x14ac:dyDescent="0.25">
      <c r="A1244" s="5" t="str">
        <f t="shared" si="30"/>
        <v/>
      </c>
      <c r="B1244" s="116"/>
      <c r="C1244" s="116"/>
      <c r="D1244" s="116"/>
      <c r="E1244" s="116"/>
      <c r="F1244" s="116"/>
      <c r="G1244" s="116"/>
      <c r="H1244" s="116"/>
      <c r="I1244" s="116"/>
      <c r="J1244" s="116"/>
      <c r="K1244" s="116"/>
      <c r="L1244" s="117"/>
      <c r="M1244" s="117"/>
      <c r="N1244" s="116"/>
      <c r="O1244" s="116"/>
      <c r="P1244" s="116"/>
    </row>
    <row r="1245" spans="1:16" x14ac:dyDescent="0.25">
      <c r="A1245" s="5" t="str">
        <f t="shared" si="30"/>
        <v/>
      </c>
      <c r="B1245" s="116"/>
      <c r="C1245" s="116"/>
      <c r="D1245" s="116"/>
      <c r="E1245" s="116"/>
      <c r="F1245" s="116"/>
      <c r="G1245" s="116"/>
      <c r="H1245" s="116"/>
      <c r="I1245" s="116"/>
      <c r="J1245" s="116"/>
      <c r="K1245" s="116"/>
      <c r="L1245" s="117"/>
      <c r="M1245" s="117"/>
      <c r="N1245" s="116"/>
      <c r="O1245" s="116"/>
      <c r="P1245" s="116"/>
    </row>
    <row r="1246" spans="1:16" x14ac:dyDescent="0.25">
      <c r="A1246" s="5" t="str">
        <f t="shared" si="30"/>
        <v/>
      </c>
      <c r="B1246" s="116"/>
      <c r="C1246" s="116"/>
      <c r="D1246" s="116"/>
      <c r="E1246" s="116"/>
      <c r="F1246" s="116"/>
      <c r="G1246" s="116"/>
      <c r="H1246" s="116"/>
      <c r="I1246" s="116"/>
      <c r="J1246" s="116"/>
      <c r="K1246" s="116"/>
      <c r="L1246" s="117"/>
      <c r="M1246" s="117"/>
      <c r="N1246" s="116"/>
      <c r="O1246" s="116"/>
      <c r="P1246" s="116"/>
    </row>
    <row r="1247" spans="1:16" x14ac:dyDescent="0.25">
      <c r="A1247" s="5" t="str">
        <f t="shared" si="30"/>
        <v/>
      </c>
      <c r="B1247" s="116"/>
      <c r="C1247" s="116"/>
      <c r="D1247" s="116"/>
      <c r="E1247" s="116"/>
      <c r="F1247" s="116"/>
      <c r="G1247" s="116"/>
      <c r="H1247" s="116"/>
      <c r="I1247" s="116"/>
      <c r="J1247" s="116"/>
      <c r="K1247" s="116"/>
      <c r="L1247" s="117"/>
      <c r="M1247" s="117"/>
      <c r="N1247" s="116"/>
      <c r="O1247" s="116"/>
      <c r="P1247" s="116"/>
    </row>
    <row r="1248" spans="1:16" x14ac:dyDescent="0.25">
      <c r="A1248" s="5" t="str">
        <f t="shared" si="30"/>
        <v/>
      </c>
      <c r="B1248" s="116"/>
      <c r="C1248" s="116"/>
      <c r="D1248" s="116"/>
      <c r="E1248" s="116"/>
      <c r="F1248" s="116"/>
      <c r="G1248" s="116"/>
      <c r="H1248" s="116"/>
      <c r="I1248" s="116"/>
      <c r="J1248" s="116"/>
      <c r="K1248" s="116"/>
      <c r="L1248" s="117"/>
      <c r="M1248" s="117"/>
      <c r="N1248" s="116"/>
      <c r="O1248" s="116"/>
      <c r="P1248" s="116"/>
    </row>
    <row r="1249" spans="1:16" x14ac:dyDescent="0.25">
      <c r="A1249" s="5" t="str">
        <f t="shared" si="30"/>
        <v/>
      </c>
      <c r="B1249" s="116"/>
      <c r="C1249" s="116"/>
      <c r="D1249" s="116"/>
      <c r="E1249" s="116"/>
      <c r="F1249" s="116"/>
      <c r="G1249" s="116"/>
      <c r="H1249" s="116"/>
      <c r="I1249" s="116"/>
      <c r="J1249" s="116"/>
      <c r="K1249" s="116"/>
      <c r="L1249" s="117"/>
      <c r="M1249" s="117"/>
      <c r="N1249" s="116"/>
      <c r="O1249" s="116"/>
      <c r="P1249" s="116"/>
    </row>
    <row r="1250" spans="1:16" x14ac:dyDescent="0.25">
      <c r="A1250" s="5" t="str">
        <f t="shared" si="30"/>
        <v/>
      </c>
      <c r="B1250" s="116"/>
      <c r="C1250" s="116"/>
      <c r="D1250" s="116"/>
      <c r="E1250" s="116"/>
      <c r="F1250" s="116"/>
      <c r="G1250" s="116"/>
      <c r="H1250" s="116"/>
      <c r="I1250" s="116"/>
      <c r="J1250" s="116"/>
      <c r="K1250" s="116"/>
      <c r="L1250" s="117"/>
      <c r="M1250" s="117"/>
      <c r="N1250" s="116"/>
      <c r="O1250" s="116"/>
      <c r="P1250" s="116"/>
    </row>
    <row r="1251" spans="1:16" x14ac:dyDescent="0.25">
      <c r="A1251" s="5" t="str">
        <f t="shared" si="30"/>
        <v/>
      </c>
      <c r="B1251" s="116"/>
      <c r="C1251" s="116"/>
      <c r="D1251" s="116"/>
      <c r="E1251" s="116"/>
      <c r="F1251" s="116"/>
      <c r="G1251" s="116"/>
      <c r="H1251" s="116"/>
      <c r="I1251" s="116"/>
      <c r="J1251" s="116"/>
      <c r="K1251" s="116"/>
      <c r="L1251" s="117"/>
      <c r="M1251" s="117"/>
      <c r="N1251" s="116"/>
      <c r="O1251" s="116"/>
      <c r="P1251" s="116"/>
    </row>
    <row r="1252" spans="1:16" x14ac:dyDescent="0.25">
      <c r="A1252" s="5" t="str">
        <f t="shared" si="30"/>
        <v/>
      </c>
      <c r="B1252" s="116"/>
      <c r="C1252" s="116"/>
      <c r="D1252" s="116"/>
      <c r="E1252" s="116"/>
      <c r="F1252" s="116"/>
      <c r="G1252" s="116"/>
      <c r="H1252" s="116"/>
      <c r="I1252" s="116"/>
      <c r="J1252" s="116"/>
      <c r="K1252" s="116"/>
      <c r="L1252" s="117"/>
      <c r="M1252" s="117"/>
      <c r="N1252" s="116"/>
      <c r="O1252" s="116"/>
      <c r="P1252" s="116"/>
    </row>
    <row r="1253" spans="1:16" x14ac:dyDescent="0.25">
      <c r="A1253" s="5" t="str">
        <f t="shared" si="30"/>
        <v/>
      </c>
      <c r="B1253" s="116"/>
      <c r="C1253" s="116"/>
      <c r="D1253" s="116"/>
      <c r="E1253" s="116"/>
      <c r="F1253" s="116"/>
      <c r="G1253" s="116"/>
      <c r="H1253" s="116"/>
      <c r="I1253" s="116"/>
      <c r="J1253" s="116"/>
      <c r="K1253" s="116"/>
      <c r="L1253" s="117"/>
      <c r="M1253" s="117"/>
      <c r="N1253" s="116"/>
      <c r="O1253" s="116"/>
      <c r="P1253" s="116"/>
    </row>
    <row r="1254" spans="1:16" x14ac:dyDescent="0.25">
      <c r="A1254" s="5" t="str">
        <f t="shared" si="30"/>
        <v/>
      </c>
    </row>
    <row r="1255" spans="1:16" x14ac:dyDescent="0.25">
      <c r="A1255" s="5" t="str">
        <f t="shared" si="30"/>
        <v/>
      </c>
    </row>
    <row r="1256" spans="1:16" x14ac:dyDescent="0.25">
      <c r="A1256" s="5" t="str">
        <f t="shared" si="30"/>
        <v/>
      </c>
    </row>
    <row r="1257" spans="1:16" x14ac:dyDescent="0.25">
      <c r="A1257" s="5" t="str">
        <f t="shared" si="30"/>
        <v/>
      </c>
    </row>
    <row r="1258" spans="1:16" x14ac:dyDescent="0.25">
      <c r="A1258" s="5" t="str">
        <f t="shared" si="30"/>
        <v/>
      </c>
    </row>
    <row r="1259" spans="1:16" x14ac:dyDescent="0.25">
      <c r="A1259" s="5" t="str">
        <f t="shared" si="30"/>
        <v/>
      </c>
    </row>
    <row r="1260" spans="1:16" x14ac:dyDescent="0.25">
      <c r="A1260" s="5" t="str">
        <f t="shared" si="30"/>
        <v/>
      </c>
    </row>
    <row r="1261" spans="1:16" x14ac:dyDescent="0.25">
      <c r="A1261" s="5" t="str">
        <f t="shared" si="30"/>
        <v/>
      </c>
    </row>
    <row r="1262" spans="1:16" x14ac:dyDescent="0.25">
      <c r="A1262" s="5" t="str">
        <f t="shared" si="30"/>
        <v/>
      </c>
    </row>
    <row r="1263" spans="1:16" x14ac:dyDescent="0.25">
      <c r="A1263" s="5" t="str">
        <f t="shared" si="30"/>
        <v/>
      </c>
    </row>
    <row r="1264" spans="1:16" x14ac:dyDescent="0.25">
      <c r="A1264" s="5" t="str">
        <f t="shared" si="30"/>
        <v/>
      </c>
    </row>
    <row r="1265" spans="1:1" x14ac:dyDescent="0.25">
      <c r="A1265" s="5" t="str">
        <f t="shared" si="30"/>
        <v/>
      </c>
    </row>
    <row r="1266" spans="1:1" x14ac:dyDescent="0.25">
      <c r="A1266" s="5" t="str">
        <f t="shared" si="30"/>
        <v/>
      </c>
    </row>
    <row r="1267" spans="1:1" x14ac:dyDescent="0.25">
      <c r="A1267" s="5" t="str">
        <f t="shared" si="30"/>
        <v/>
      </c>
    </row>
    <row r="1268" spans="1:1" x14ac:dyDescent="0.25">
      <c r="A1268" s="5" t="str">
        <f t="shared" si="30"/>
        <v/>
      </c>
    </row>
    <row r="1269" spans="1:1" x14ac:dyDescent="0.25">
      <c r="A1269" s="5" t="str">
        <f t="shared" si="30"/>
        <v/>
      </c>
    </row>
    <row r="1270" spans="1:1" x14ac:dyDescent="0.25">
      <c r="A1270" s="5" t="str">
        <f t="shared" si="30"/>
        <v/>
      </c>
    </row>
    <row r="1271" spans="1:1" x14ac:dyDescent="0.25">
      <c r="A1271" s="5" t="str">
        <f t="shared" si="30"/>
        <v/>
      </c>
    </row>
    <row r="1272" spans="1:1" x14ac:dyDescent="0.25">
      <c r="A1272" s="5" t="str">
        <f t="shared" si="30"/>
        <v/>
      </c>
    </row>
    <row r="1273" spans="1:1" x14ac:dyDescent="0.25">
      <c r="A1273" s="5" t="str">
        <f t="shared" si="30"/>
        <v/>
      </c>
    </row>
    <row r="1274" spans="1:1" x14ac:dyDescent="0.25">
      <c r="A1274" s="5" t="str">
        <f t="shared" si="30"/>
        <v/>
      </c>
    </row>
    <row r="1275" spans="1:1" x14ac:dyDescent="0.25">
      <c r="A1275" s="5" t="str">
        <f t="shared" si="30"/>
        <v/>
      </c>
    </row>
    <row r="1276" spans="1:1" x14ac:dyDescent="0.25">
      <c r="A1276" s="5" t="str">
        <f t="shared" si="30"/>
        <v/>
      </c>
    </row>
    <row r="1277" spans="1:1" x14ac:dyDescent="0.25">
      <c r="A1277" s="5" t="str">
        <f t="shared" si="30"/>
        <v/>
      </c>
    </row>
    <row r="1278" spans="1:1" x14ac:dyDescent="0.25">
      <c r="A1278" s="5" t="str">
        <f t="shared" si="30"/>
        <v/>
      </c>
    </row>
    <row r="1279" spans="1:1" x14ac:dyDescent="0.25">
      <c r="A1279" s="5" t="str">
        <f t="shared" si="30"/>
        <v/>
      </c>
    </row>
    <row r="1280" spans="1:1" x14ac:dyDescent="0.25">
      <c r="A1280" s="5" t="str">
        <f t="shared" si="30"/>
        <v/>
      </c>
    </row>
    <row r="1281" spans="1:1" x14ac:dyDescent="0.25">
      <c r="A1281" s="5" t="str">
        <f t="shared" si="30"/>
        <v/>
      </c>
    </row>
    <row r="1282" spans="1:1" x14ac:dyDescent="0.25">
      <c r="A1282" s="5" t="str">
        <f t="shared" ref="A1282:A1345" si="31">CONCATENATE(D1282,B1282)</f>
        <v/>
      </c>
    </row>
    <row r="1283" spans="1:1" x14ac:dyDescent="0.25">
      <c r="A1283" s="5" t="str">
        <f t="shared" si="31"/>
        <v/>
      </c>
    </row>
    <row r="1284" spans="1:1" x14ac:dyDescent="0.25">
      <c r="A1284" s="5" t="str">
        <f t="shared" si="31"/>
        <v/>
      </c>
    </row>
    <row r="1285" spans="1:1" x14ac:dyDescent="0.25">
      <c r="A1285" s="5" t="str">
        <f t="shared" si="31"/>
        <v/>
      </c>
    </row>
    <row r="1286" spans="1:1" x14ac:dyDescent="0.25">
      <c r="A1286" s="5" t="str">
        <f t="shared" si="31"/>
        <v/>
      </c>
    </row>
    <row r="1287" spans="1:1" x14ac:dyDescent="0.25">
      <c r="A1287" s="5" t="str">
        <f t="shared" si="31"/>
        <v/>
      </c>
    </row>
    <row r="1288" spans="1:1" x14ac:dyDescent="0.25">
      <c r="A1288" s="5" t="str">
        <f t="shared" si="31"/>
        <v/>
      </c>
    </row>
    <row r="1289" spans="1:1" x14ac:dyDescent="0.25">
      <c r="A1289" s="5" t="str">
        <f t="shared" si="31"/>
        <v/>
      </c>
    </row>
    <row r="1290" spans="1:1" x14ac:dyDescent="0.25">
      <c r="A1290" s="5" t="str">
        <f t="shared" si="31"/>
        <v/>
      </c>
    </row>
    <row r="1291" spans="1:1" x14ac:dyDescent="0.25">
      <c r="A1291" s="5" t="str">
        <f t="shared" si="31"/>
        <v/>
      </c>
    </row>
    <row r="1292" spans="1:1" x14ac:dyDescent="0.25">
      <c r="A1292" s="5" t="str">
        <f t="shared" si="31"/>
        <v/>
      </c>
    </row>
    <row r="1293" spans="1:1" x14ac:dyDescent="0.25">
      <c r="A1293" s="5" t="str">
        <f t="shared" si="31"/>
        <v/>
      </c>
    </row>
    <row r="1294" spans="1:1" x14ac:dyDescent="0.25">
      <c r="A1294" s="5" t="str">
        <f t="shared" si="31"/>
        <v/>
      </c>
    </row>
    <row r="1295" spans="1:1" x14ac:dyDescent="0.25">
      <c r="A1295" s="5" t="str">
        <f t="shared" si="31"/>
        <v/>
      </c>
    </row>
    <row r="1296" spans="1:1" x14ac:dyDescent="0.25">
      <c r="A1296" s="5" t="str">
        <f t="shared" si="31"/>
        <v/>
      </c>
    </row>
    <row r="1297" spans="1:1" x14ac:dyDescent="0.25">
      <c r="A1297" s="5" t="str">
        <f t="shared" si="31"/>
        <v/>
      </c>
    </row>
    <row r="1298" spans="1:1" x14ac:dyDescent="0.25">
      <c r="A1298" s="5" t="str">
        <f t="shared" si="31"/>
        <v/>
      </c>
    </row>
    <row r="1299" spans="1:1" x14ac:dyDescent="0.25">
      <c r="A1299" s="5" t="str">
        <f t="shared" si="31"/>
        <v/>
      </c>
    </row>
    <row r="1300" spans="1:1" x14ac:dyDescent="0.25">
      <c r="A1300" s="5" t="str">
        <f t="shared" si="31"/>
        <v/>
      </c>
    </row>
    <row r="1301" spans="1:1" x14ac:dyDescent="0.25">
      <c r="A1301" s="5" t="str">
        <f t="shared" si="31"/>
        <v/>
      </c>
    </row>
    <row r="1302" spans="1:1" x14ac:dyDescent="0.25">
      <c r="A1302" s="5" t="str">
        <f t="shared" si="31"/>
        <v/>
      </c>
    </row>
    <row r="1303" spans="1:1" x14ac:dyDescent="0.25">
      <c r="A1303" s="5" t="str">
        <f t="shared" si="31"/>
        <v/>
      </c>
    </row>
    <row r="1304" spans="1:1" x14ac:dyDescent="0.25">
      <c r="A1304" s="5" t="str">
        <f t="shared" si="31"/>
        <v/>
      </c>
    </row>
    <row r="1305" spans="1:1" x14ac:dyDescent="0.25">
      <c r="A1305" s="5" t="str">
        <f t="shared" si="31"/>
        <v/>
      </c>
    </row>
    <row r="1306" spans="1:1" x14ac:dyDescent="0.25">
      <c r="A1306" s="5" t="str">
        <f t="shared" si="31"/>
        <v/>
      </c>
    </row>
    <row r="1307" spans="1:1" x14ac:dyDescent="0.25">
      <c r="A1307" s="5" t="str">
        <f t="shared" si="31"/>
        <v/>
      </c>
    </row>
    <row r="1308" spans="1:1" x14ac:dyDescent="0.25">
      <c r="A1308" s="5" t="str">
        <f t="shared" si="31"/>
        <v/>
      </c>
    </row>
    <row r="1309" spans="1:1" x14ac:dyDescent="0.25">
      <c r="A1309" s="5" t="str">
        <f t="shared" si="31"/>
        <v/>
      </c>
    </row>
    <row r="1310" spans="1:1" x14ac:dyDescent="0.25">
      <c r="A1310" s="5" t="str">
        <f t="shared" si="31"/>
        <v/>
      </c>
    </row>
    <row r="1311" spans="1:1" x14ac:dyDescent="0.25">
      <c r="A1311" s="5" t="str">
        <f t="shared" si="31"/>
        <v/>
      </c>
    </row>
    <row r="1312" spans="1:1" x14ac:dyDescent="0.25">
      <c r="A1312" s="5" t="str">
        <f t="shared" si="31"/>
        <v/>
      </c>
    </row>
    <row r="1313" spans="1:1" x14ac:dyDescent="0.25">
      <c r="A1313" s="5" t="str">
        <f t="shared" si="31"/>
        <v/>
      </c>
    </row>
    <row r="1314" spans="1:1" x14ac:dyDescent="0.25">
      <c r="A1314" s="5" t="str">
        <f t="shared" si="31"/>
        <v/>
      </c>
    </row>
    <row r="1315" spans="1:1" x14ac:dyDescent="0.25">
      <c r="A1315" s="5" t="str">
        <f t="shared" si="31"/>
        <v/>
      </c>
    </row>
    <row r="1316" spans="1:1" x14ac:dyDescent="0.25">
      <c r="A1316" s="5" t="str">
        <f t="shared" si="31"/>
        <v/>
      </c>
    </row>
    <row r="1317" spans="1:1" x14ac:dyDescent="0.25">
      <c r="A1317" s="5" t="str">
        <f t="shared" si="31"/>
        <v/>
      </c>
    </row>
    <row r="1318" spans="1:1" x14ac:dyDescent="0.25">
      <c r="A1318" s="5" t="str">
        <f t="shared" si="31"/>
        <v/>
      </c>
    </row>
    <row r="1319" spans="1:1" x14ac:dyDescent="0.25">
      <c r="A1319" s="5" t="str">
        <f t="shared" si="31"/>
        <v/>
      </c>
    </row>
    <row r="1320" spans="1:1" x14ac:dyDescent="0.25">
      <c r="A1320" s="5" t="str">
        <f t="shared" si="31"/>
        <v/>
      </c>
    </row>
    <row r="1321" spans="1:1" x14ac:dyDescent="0.25">
      <c r="A1321" s="5" t="str">
        <f t="shared" si="31"/>
        <v/>
      </c>
    </row>
    <row r="1322" spans="1:1" x14ac:dyDescent="0.25">
      <c r="A1322" s="5" t="str">
        <f t="shared" si="31"/>
        <v/>
      </c>
    </row>
    <row r="1323" spans="1:1" x14ac:dyDescent="0.25">
      <c r="A1323" s="5" t="str">
        <f t="shared" si="31"/>
        <v/>
      </c>
    </row>
    <row r="1324" spans="1:1" x14ac:dyDescent="0.25">
      <c r="A1324" s="5" t="str">
        <f t="shared" si="31"/>
        <v/>
      </c>
    </row>
    <row r="1325" spans="1:1" x14ac:dyDescent="0.25">
      <c r="A1325" s="5" t="str">
        <f t="shared" si="31"/>
        <v/>
      </c>
    </row>
    <row r="1326" spans="1:1" x14ac:dyDescent="0.25">
      <c r="A1326" s="5" t="str">
        <f t="shared" si="31"/>
        <v/>
      </c>
    </row>
    <row r="1327" spans="1:1" x14ac:dyDescent="0.25">
      <c r="A1327" s="5" t="str">
        <f t="shared" si="31"/>
        <v/>
      </c>
    </row>
    <row r="1328" spans="1:1" x14ac:dyDescent="0.25">
      <c r="A1328" s="5" t="str">
        <f t="shared" si="31"/>
        <v/>
      </c>
    </row>
    <row r="1329" spans="1:1" x14ac:dyDescent="0.25">
      <c r="A1329" s="5" t="str">
        <f t="shared" si="31"/>
        <v/>
      </c>
    </row>
    <row r="1330" spans="1:1" x14ac:dyDescent="0.25">
      <c r="A1330" s="5" t="str">
        <f t="shared" si="31"/>
        <v/>
      </c>
    </row>
    <row r="1331" spans="1:1" x14ac:dyDescent="0.25">
      <c r="A1331" s="5" t="str">
        <f t="shared" si="31"/>
        <v/>
      </c>
    </row>
    <row r="1332" spans="1:1" x14ac:dyDescent="0.25">
      <c r="A1332" s="5" t="str">
        <f t="shared" si="31"/>
        <v/>
      </c>
    </row>
    <row r="1333" spans="1:1" x14ac:dyDescent="0.25">
      <c r="A1333" s="5" t="str">
        <f t="shared" si="31"/>
        <v/>
      </c>
    </row>
    <row r="1334" spans="1:1" x14ac:dyDescent="0.25">
      <c r="A1334" s="5" t="str">
        <f t="shared" si="31"/>
        <v/>
      </c>
    </row>
    <row r="1335" spans="1:1" x14ac:dyDescent="0.25">
      <c r="A1335" s="5" t="str">
        <f t="shared" si="31"/>
        <v/>
      </c>
    </row>
    <row r="1336" spans="1:1" x14ac:dyDescent="0.25">
      <c r="A1336" s="5" t="str">
        <f t="shared" si="31"/>
        <v/>
      </c>
    </row>
    <row r="1337" spans="1:1" x14ac:dyDescent="0.25">
      <c r="A1337" s="5" t="str">
        <f t="shared" si="31"/>
        <v/>
      </c>
    </row>
    <row r="1338" spans="1:1" x14ac:dyDescent="0.25">
      <c r="A1338" s="5" t="str">
        <f t="shared" si="31"/>
        <v/>
      </c>
    </row>
    <row r="1339" spans="1:1" x14ac:dyDescent="0.25">
      <c r="A1339" s="5" t="str">
        <f t="shared" si="31"/>
        <v/>
      </c>
    </row>
    <row r="1340" spans="1:1" x14ac:dyDescent="0.25">
      <c r="A1340" s="5" t="str">
        <f t="shared" si="31"/>
        <v/>
      </c>
    </row>
    <row r="1341" spans="1:1" x14ac:dyDescent="0.25">
      <c r="A1341" s="5" t="str">
        <f t="shared" si="31"/>
        <v/>
      </c>
    </row>
    <row r="1342" spans="1:1" x14ac:dyDescent="0.25">
      <c r="A1342" s="5" t="str">
        <f t="shared" si="31"/>
        <v/>
      </c>
    </row>
    <row r="1343" spans="1:1" x14ac:dyDescent="0.25">
      <c r="A1343" s="5" t="str">
        <f t="shared" si="31"/>
        <v/>
      </c>
    </row>
    <row r="1344" spans="1:1" x14ac:dyDescent="0.25">
      <c r="A1344" s="5" t="str">
        <f t="shared" si="31"/>
        <v/>
      </c>
    </row>
    <row r="1345" spans="1:1" x14ac:dyDescent="0.25">
      <c r="A1345" s="5" t="str">
        <f t="shared" si="31"/>
        <v/>
      </c>
    </row>
    <row r="1346" spans="1:1" x14ac:dyDescent="0.25">
      <c r="A1346" s="5" t="str">
        <f t="shared" ref="A1346:A1409" si="32">CONCATENATE(D1346,B1346)</f>
        <v/>
      </c>
    </row>
    <row r="1347" spans="1:1" x14ac:dyDescent="0.25">
      <c r="A1347" s="5" t="str">
        <f t="shared" si="32"/>
        <v/>
      </c>
    </row>
    <row r="1348" spans="1:1" x14ac:dyDescent="0.25">
      <c r="A1348" s="5" t="str">
        <f t="shared" si="32"/>
        <v/>
      </c>
    </row>
    <row r="1349" spans="1:1" x14ac:dyDescent="0.25">
      <c r="A1349" s="5" t="str">
        <f t="shared" si="32"/>
        <v/>
      </c>
    </row>
    <row r="1350" spans="1:1" x14ac:dyDescent="0.25">
      <c r="A1350" s="5" t="str">
        <f t="shared" si="32"/>
        <v/>
      </c>
    </row>
    <row r="1351" spans="1:1" x14ac:dyDescent="0.25">
      <c r="A1351" s="5" t="str">
        <f t="shared" si="32"/>
        <v/>
      </c>
    </row>
    <row r="1352" spans="1:1" x14ac:dyDescent="0.25">
      <c r="A1352" s="5" t="str">
        <f t="shared" si="32"/>
        <v/>
      </c>
    </row>
    <row r="1353" spans="1:1" x14ac:dyDescent="0.25">
      <c r="A1353" s="5" t="str">
        <f t="shared" si="32"/>
        <v/>
      </c>
    </row>
    <row r="1354" spans="1:1" x14ac:dyDescent="0.25">
      <c r="A1354" s="5" t="str">
        <f t="shared" si="32"/>
        <v/>
      </c>
    </row>
    <row r="1355" spans="1:1" x14ac:dyDescent="0.25">
      <c r="A1355" s="5" t="str">
        <f t="shared" si="32"/>
        <v/>
      </c>
    </row>
    <row r="1356" spans="1:1" x14ac:dyDescent="0.25">
      <c r="A1356" s="5" t="str">
        <f t="shared" si="32"/>
        <v/>
      </c>
    </row>
    <row r="1357" spans="1:1" x14ac:dyDescent="0.25">
      <c r="A1357" s="5" t="str">
        <f t="shared" si="32"/>
        <v/>
      </c>
    </row>
    <row r="1358" spans="1:1" x14ac:dyDescent="0.25">
      <c r="A1358" s="5" t="str">
        <f t="shared" si="32"/>
        <v/>
      </c>
    </row>
    <row r="1359" spans="1:1" x14ac:dyDescent="0.25">
      <c r="A1359" s="5" t="str">
        <f t="shared" si="32"/>
        <v/>
      </c>
    </row>
    <row r="1360" spans="1:1" x14ac:dyDescent="0.25">
      <c r="A1360" s="5" t="str">
        <f t="shared" si="32"/>
        <v/>
      </c>
    </row>
    <row r="1361" spans="1:1" x14ac:dyDescent="0.25">
      <c r="A1361" s="5" t="str">
        <f t="shared" si="32"/>
        <v/>
      </c>
    </row>
    <row r="1362" spans="1:1" x14ac:dyDescent="0.25">
      <c r="A1362" s="5" t="str">
        <f t="shared" si="32"/>
        <v/>
      </c>
    </row>
    <row r="1363" spans="1:1" x14ac:dyDescent="0.25">
      <c r="A1363" s="5" t="str">
        <f t="shared" si="32"/>
        <v/>
      </c>
    </row>
    <row r="1364" spans="1:1" x14ac:dyDescent="0.25">
      <c r="A1364" s="5" t="str">
        <f t="shared" si="32"/>
        <v/>
      </c>
    </row>
    <row r="1365" spans="1:1" x14ac:dyDescent="0.25">
      <c r="A1365" s="5" t="str">
        <f t="shared" si="32"/>
        <v/>
      </c>
    </row>
    <row r="1366" spans="1:1" x14ac:dyDescent="0.25">
      <c r="A1366" s="5" t="str">
        <f t="shared" si="32"/>
        <v/>
      </c>
    </row>
    <row r="1367" spans="1:1" x14ac:dyDescent="0.25">
      <c r="A1367" s="5" t="str">
        <f t="shared" si="32"/>
        <v/>
      </c>
    </row>
    <row r="1368" spans="1:1" x14ac:dyDescent="0.25">
      <c r="A1368" s="5" t="str">
        <f t="shared" si="32"/>
        <v/>
      </c>
    </row>
    <row r="1369" spans="1:1" x14ac:dyDescent="0.25">
      <c r="A1369" s="5" t="str">
        <f t="shared" si="32"/>
        <v/>
      </c>
    </row>
    <row r="1370" spans="1:1" x14ac:dyDescent="0.25">
      <c r="A1370" s="5" t="str">
        <f t="shared" si="32"/>
        <v/>
      </c>
    </row>
    <row r="1371" spans="1:1" x14ac:dyDescent="0.25">
      <c r="A1371" s="5" t="str">
        <f t="shared" si="32"/>
        <v/>
      </c>
    </row>
    <row r="1372" spans="1:1" x14ac:dyDescent="0.25">
      <c r="A1372" s="5" t="str">
        <f t="shared" si="32"/>
        <v/>
      </c>
    </row>
    <row r="1373" spans="1:1" x14ac:dyDescent="0.25">
      <c r="A1373" s="5" t="str">
        <f t="shared" si="32"/>
        <v/>
      </c>
    </row>
    <row r="1374" spans="1:1" x14ac:dyDescent="0.25">
      <c r="A1374" s="5" t="str">
        <f t="shared" si="32"/>
        <v/>
      </c>
    </row>
    <row r="1375" spans="1:1" x14ac:dyDescent="0.25">
      <c r="A1375" s="5" t="str">
        <f t="shared" si="32"/>
        <v/>
      </c>
    </row>
    <row r="1376" spans="1:1" x14ac:dyDescent="0.25">
      <c r="A1376" s="5" t="str">
        <f t="shared" si="32"/>
        <v/>
      </c>
    </row>
    <row r="1377" spans="1:1" x14ac:dyDescent="0.25">
      <c r="A1377" s="5" t="str">
        <f t="shared" si="32"/>
        <v/>
      </c>
    </row>
    <row r="1378" spans="1:1" x14ac:dyDescent="0.25">
      <c r="A1378" s="5" t="str">
        <f t="shared" si="32"/>
        <v/>
      </c>
    </row>
    <row r="1379" spans="1:1" x14ac:dyDescent="0.25">
      <c r="A1379" s="5" t="str">
        <f t="shared" si="32"/>
        <v/>
      </c>
    </row>
    <row r="1380" spans="1:1" x14ac:dyDescent="0.25">
      <c r="A1380" s="5" t="str">
        <f t="shared" si="32"/>
        <v/>
      </c>
    </row>
    <row r="1381" spans="1:1" x14ac:dyDescent="0.25">
      <c r="A1381" s="5" t="str">
        <f t="shared" si="32"/>
        <v/>
      </c>
    </row>
    <row r="1382" spans="1:1" x14ac:dyDescent="0.25">
      <c r="A1382" s="5" t="str">
        <f t="shared" si="32"/>
        <v/>
      </c>
    </row>
    <row r="1383" spans="1:1" x14ac:dyDescent="0.25">
      <c r="A1383" s="5" t="str">
        <f t="shared" si="32"/>
        <v/>
      </c>
    </row>
    <row r="1384" spans="1:1" x14ac:dyDescent="0.25">
      <c r="A1384" s="5" t="str">
        <f t="shared" si="32"/>
        <v/>
      </c>
    </row>
    <row r="1385" spans="1:1" x14ac:dyDescent="0.25">
      <c r="A1385" s="5" t="str">
        <f t="shared" si="32"/>
        <v/>
      </c>
    </row>
    <row r="1386" spans="1:1" x14ac:dyDescent="0.25">
      <c r="A1386" s="5" t="str">
        <f t="shared" si="32"/>
        <v/>
      </c>
    </row>
    <row r="1387" spans="1:1" x14ac:dyDescent="0.25">
      <c r="A1387" s="5" t="str">
        <f t="shared" si="32"/>
        <v/>
      </c>
    </row>
    <row r="1388" spans="1:1" x14ac:dyDescent="0.25">
      <c r="A1388" s="5" t="str">
        <f t="shared" si="32"/>
        <v/>
      </c>
    </row>
    <row r="1389" spans="1:1" x14ac:dyDescent="0.25">
      <c r="A1389" s="5" t="str">
        <f t="shared" si="32"/>
        <v/>
      </c>
    </row>
    <row r="1390" spans="1:1" x14ac:dyDescent="0.25">
      <c r="A1390" s="5" t="str">
        <f t="shared" si="32"/>
        <v/>
      </c>
    </row>
    <row r="1391" spans="1:1" x14ac:dyDescent="0.25">
      <c r="A1391" s="5" t="str">
        <f t="shared" si="32"/>
        <v/>
      </c>
    </row>
    <row r="1392" spans="1:1" x14ac:dyDescent="0.25">
      <c r="A1392" s="5" t="str">
        <f t="shared" si="32"/>
        <v/>
      </c>
    </row>
    <row r="1393" spans="1:1" x14ac:dyDescent="0.25">
      <c r="A1393" s="5" t="str">
        <f t="shared" si="32"/>
        <v/>
      </c>
    </row>
    <row r="1394" spans="1:1" x14ac:dyDescent="0.25">
      <c r="A1394" s="5" t="str">
        <f t="shared" si="32"/>
        <v/>
      </c>
    </row>
    <row r="1395" spans="1:1" x14ac:dyDescent="0.25">
      <c r="A1395" s="5" t="str">
        <f t="shared" si="32"/>
        <v/>
      </c>
    </row>
    <row r="1396" spans="1:1" x14ac:dyDescent="0.25">
      <c r="A1396" s="5" t="str">
        <f t="shared" si="32"/>
        <v/>
      </c>
    </row>
    <row r="1397" spans="1:1" x14ac:dyDescent="0.25">
      <c r="A1397" s="5" t="str">
        <f t="shared" si="32"/>
        <v/>
      </c>
    </row>
    <row r="1398" spans="1:1" x14ac:dyDescent="0.25">
      <c r="A1398" s="5" t="str">
        <f t="shared" si="32"/>
        <v/>
      </c>
    </row>
    <row r="1399" spans="1:1" x14ac:dyDescent="0.25">
      <c r="A1399" s="5" t="str">
        <f t="shared" si="32"/>
        <v/>
      </c>
    </row>
    <row r="1400" spans="1:1" x14ac:dyDescent="0.25">
      <c r="A1400" s="5" t="str">
        <f t="shared" si="32"/>
        <v/>
      </c>
    </row>
    <row r="1401" spans="1:1" x14ac:dyDescent="0.25">
      <c r="A1401" s="5" t="str">
        <f t="shared" si="32"/>
        <v/>
      </c>
    </row>
    <row r="1402" spans="1:1" x14ac:dyDescent="0.25">
      <c r="A1402" s="5" t="str">
        <f t="shared" si="32"/>
        <v/>
      </c>
    </row>
    <row r="1403" spans="1:1" x14ac:dyDescent="0.25">
      <c r="A1403" s="5" t="str">
        <f t="shared" si="32"/>
        <v/>
      </c>
    </row>
    <row r="1404" spans="1:1" x14ac:dyDescent="0.25">
      <c r="A1404" s="5" t="str">
        <f t="shared" si="32"/>
        <v/>
      </c>
    </row>
    <row r="1405" spans="1:1" x14ac:dyDescent="0.25">
      <c r="A1405" s="5" t="str">
        <f t="shared" si="32"/>
        <v/>
      </c>
    </row>
    <row r="1406" spans="1:1" x14ac:dyDescent="0.25">
      <c r="A1406" s="5" t="str">
        <f t="shared" si="32"/>
        <v/>
      </c>
    </row>
    <row r="1407" spans="1:1" x14ac:dyDescent="0.25">
      <c r="A1407" s="5" t="str">
        <f t="shared" si="32"/>
        <v/>
      </c>
    </row>
    <row r="1408" spans="1:1" x14ac:dyDescent="0.25">
      <c r="A1408" s="5" t="str">
        <f t="shared" si="32"/>
        <v/>
      </c>
    </row>
    <row r="1409" spans="1:1" x14ac:dyDescent="0.25">
      <c r="A1409" s="5" t="str">
        <f t="shared" si="32"/>
        <v/>
      </c>
    </row>
    <row r="1410" spans="1:1" x14ac:dyDescent="0.25">
      <c r="A1410" s="5" t="str">
        <f t="shared" ref="A1410:A1473" si="33">CONCATENATE(D1410,B1410)</f>
        <v/>
      </c>
    </row>
    <row r="1411" spans="1:1" x14ac:dyDescent="0.25">
      <c r="A1411" s="5" t="str">
        <f t="shared" si="33"/>
        <v/>
      </c>
    </row>
    <row r="1412" spans="1:1" x14ac:dyDescent="0.25">
      <c r="A1412" s="5" t="str">
        <f t="shared" si="33"/>
        <v/>
      </c>
    </row>
    <row r="1413" spans="1:1" x14ac:dyDescent="0.25">
      <c r="A1413" s="5" t="str">
        <f t="shared" si="33"/>
        <v/>
      </c>
    </row>
    <row r="1414" spans="1:1" x14ac:dyDescent="0.25">
      <c r="A1414" s="5" t="str">
        <f t="shared" si="33"/>
        <v/>
      </c>
    </row>
    <row r="1415" spans="1:1" x14ac:dyDescent="0.25">
      <c r="A1415" s="5" t="str">
        <f t="shared" si="33"/>
        <v/>
      </c>
    </row>
    <row r="1416" spans="1:1" x14ac:dyDescent="0.25">
      <c r="A1416" s="5" t="str">
        <f t="shared" si="33"/>
        <v/>
      </c>
    </row>
    <row r="1417" spans="1:1" x14ac:dyDescent="0.25">
      <c r="A1417" s="5" t="str">
        <f t="shared" si="33"/>
        <v/>
      </c>
    </row>
    <row r="1418" spans="1:1" x14ac:dyDescent="0.25">
      <c r="A1418" s="5" t="str">
        <f t="shared" si="33"/>
        <v/>
      </c>
    </row>
    <row r="1419" spans="1:1" x14ac:dyDescent="0.25">
      <c r="A1419" s="5" t="str">
        <f t="shared" si="33"/>
        <v/>
      </c>
    </row>
    <row r="1420" spans="1:1" x14ac:dyDescent="0.25">
      <c r="A1420" s="5" t="str">
        <f t="shared" si="33"/>
        <v/>
      </c>
    </row>
    <row r="1421" spans="1:1" x14ac:dyDescent="0.25">
      <c r="A1421" s="5" t="str">
        <f t="shared" si="33"/>
        <v/>
      </c>
    </row>
    <row r="1422" spans="1:1" x14ac:dyDescent="0.25">
      <c r="A1422" s="5" t="str">
        <f t="shared" si="33"/>
        <v/>
      </c>
    </row>
    <row r="1423" spans="1:1" x14ac:dyDescent="0.25">
      <c r="A1423" s="5" t="str">
        <f t="shared" si="33"/>
        <v/>
      </c>
    </row>
    <row r="1424" spans="1:1" x14ac:dyDescent="0.25">
      <c r="A1424" s="5" t="str">
        <f t="shared" si="33"/>
        <v/>
      </c>
    </row>
    <row r="1425" spans="1:1" x14ac:dyDescent="0.25">
      <c r="A1425" s="5" t="str">
        <f t="shared" si="33"/>
        <v/>
      </c>
    </row>
    <row r="1426" spans="1:1" x14ac:dyDescent="0.25">
      <c r="A1426" s="5" t="str">
        <f t="shared" si="33"/>
        <v/>
      </c>
    </row>
    <row r="1427" spans="1:1" x14ac:dyDescent="0.25">
      <c r="A1427" s="5" t="str">
        <f t="shared" si="33"/>
        <v/>
      </c>
    </row>
    <row r="1428" spans="1:1" x14ac:dyDescent="0.25">
      <c r="A1428" s="5" t="str">
        <f t="shared" si="33"/>
        <v/>
      </c>
    </row>
    <row r="1429" spans="1:1" x14ac:dyDescent="0.25">
      <c r="A1429" s="5" t="str">
        <f t="shared" si="33"/>
        <v/>
      </c>
    </row>
    <row r="1430" spans="1:1" x14ac:dyDescent="0.25">
      <c r="A1430" s="5" t="str">
        <f t="shared" si="33"/>
        <v/>
      </c>
    </row>
    <row r="1431" spans="1:1" x14ac:dyDescent="0.25">
      <c r="A1431" s="5" t="str">
        <f t="shared" si="33"/>
        <v/>
      </c>
    </row>
    <row r="1432" spans="1:1" x14ac:dyDescent="0.25">
      <c r="A1432" s="5" t="str">
        <f t="shared" si="33"/>
        <v/>
      </c>
    </row>
    <row r="1433" spans="1:1" x14ac:dyDescent="0.25">
      <c r="A1433" s="5" t="str">
        <f t="shared" si="33"/>
        <v/>
      </c>
    </row>
    <row r="1434" spans="1:1" x14ac:dyDescent="0.25">
      <c r="A1434" s="5" t="str">
        <f t="shared" si="33"/>
        <v/>
      </c>
    </row>
    <row r="1435" spans="1:1" x14ac:dyDescent="0.25">
      <c r="A1435" s="5" t="str">
        <f t="shared" si="33"/>
        <v/>
      </c>
    </row>
    <row r="1436" spans="1:1" x14ac:dyDescent="0.25">
      <c r="A1436" s="5" t="str">
        <f t="shared" si="33"/>
        <v/>
      </c>
    </row>
    <row r="1437" spans="1:1" x14ac:dyDescent="0.25">
      <c r="A1437" s="5" t="str">
        <f t="shared" si="33"/>
        <v/>
      </c>
    </row>
    <row r="1438" spans="1:1" x14ac:dyDescent="0.25">
      <c r="A1438" s="5" t="str">
        <f t="shared" si="33"/>
        <v/>
      </c>
    </row>
    <row r="1439" spans="1:1" x14ac:dyDescent="0.25">
      <c r="A1439" s="5" t="str">
        <f t="shared" si="33"/>
        <v/>
      </c>
    </row>
    <row r="1440" spans="1:1" x14ac:dyDescent="0.25">
      <c r="A1440" s="5" t="str">
        <f t="shared" si="33"/>
        <v/>
      </c>
    </row>
    <row r="1441" spans="1:1" x14ac:dyDescent="0.25">
      <c r="A1441" s="5" t="str">
        <f t="shared" si="33"/>
        <v/>
      </c>
    </row>
    <row r="1442" spans="1:1" x14ac:dyDescent="0.25">
      <c r="A1442" s="5" t="str">
        <f t="shared" si="33"/>
        <v/>
      </c>
    </row>
    <row r="1443" spans="1:1" x14ac:dyDescent="0.25">
      <c r="A1443" s="5" t="str">
        <f t="shared" si="33"/>
        <v/>
      </c>
    </row>
    <row r="1444" spans="1:1" x14ac:dyDescent="0.25">
      <c r="A1444" s="5" t="str">
        <f t="shared" si="33"/>
        <v/>
      </c>
    </row>
    <row r="1445" spans="1:1" x14ac:dyDescent="0.25">
      <c r="A1445" s="5" t="str">
        <f t="shared" si="33"/>
        <v/>
      </c>
    </row>
    <row r="1446" spans="1:1" x14ac:dyDescent="0.25">
      <c r="A1446" s="5" t="str">
        <f t="shared" si="33"/>
        <v/>
      </c>
    </row>
    <row r="1447" spans="1:1" x14ac:dyDescent="0.25">
      <c r="A1447" s="5" t="str">
        <f t="shared" si="33"/>
        <v/>
      </c>
    </row>
    <row r="1448" spans="1:1" x14ac:dyDescent="0.25">
      <c r="A1448" s="5" t="str">
        <f t="shared" si="33"/>
        <v/>
      </c>
    </row>
    <row r="1449" spans="1:1" x14ac:dyDescent="0.25">
      <c r="A1449" s="5" t="str">
        <f t="shared" si="33"/>
        <v/>
      </c>
    </row>
    <row r="1450" spans="1:1" x14ac:dyDescent="0.25">
      <c r="A1450" s="5" t="str">
        <f t="shared" si="33"/>
        <v/>
      </c>
    </row>
    <row r="1451" spans="1:1" x14ac:dyDescent="0.25">
      <c r="A1451" s="5" t="str">
        <f t="shared" si="33"/>
        <v/>
      </c>
    </row>
    <row r="1452" spans="1:1" x14ac:dyDescent="0.25">
      <c r="A1452" s="5" t="str">
        <f t="shared" si="33"/>
        <v/>
      </c>
    </row>
    <row r="1453" spans="1:1" x14ac:dyDescent="0.25">
      <c r="A1453" s="5" t="str">
        <f t="shared" si="33"/>
        <v/>
      </c>
    </row>
    <row r="1454" spans="1:1" x14ac:dyDescent="0.25">
      <c r="A1454" s="5" t="str">
        <f t="shared" si="33"/>
        <v/>
      </c>
    </row>
    <row r="1455" spans="1:1" x14ac:dyDescent="0.25">
      <c r="A1455" s="5" t="str">
        <f t="shared" si="33"/>
        <v/>
      </c>
    </row>
    <row r="1456" spans="1:1" x14ac:dyDescent="0.25">
      <c r="A1456" s="5" t="str">
        <f t="shared" si="33"/>
        <v/>
      </c>
    </row>
    <row r="1457" spans="1:1" x14ac:dyDescent="0.25">
      <c r="A1457" s="5" t="str">
        <f t="shared" si="33"/>
        <v/>
      </c>
    </row>
    <row r="1458" spans="1:1" x14ac:dyDescent="0.25">
      <c r="A1458" s="5" t="str">
        <f t="shared" si="33"/>
        <v/>
      </c>
    </row>
    <row r="1459" spans="1:1" x14ac:dyDescent="0.25">
      <c r="A1459" s="5" t="str">
        <f t="shared" si="33"/>
        <v/>
      </c>
    </row>
    <row r="1460" spans="1:1" x14ac:dyDescent="0.25">
      <c r="A1460" s="5" t="str">
        <f t="shared" si="33"/>
        <v/>
      </c>
    </row>
    <row r="1461" spans="1:1" x14ac:dyDescent="0.25">
      <c r="A1461" s="5" t="str">
        <f t="shared" si="33"/>
        <v/>
      </c>
    </row>
    <row r="1462" spans="1:1" x14ac:dyDescent="0.25">
      <c r="A1462" s="5" t="str">
        <f t="shared" si="33"/>
        <v/>
      </c>
    </row>
    <row r="1463" spans="1:1" x14ac:dyDescent="0.25">
      <c r="A1463" s="5" t="str">
        <f t="shared" si="33"/>
        <v/>
      </c>
    </row>
    <row r="1464" spans="1:1" x14ac:dyDescent="0.25">
      <c r="A1464" s="5" t="str">
        <f t="shared" si="33"/>
        <v/>
      </c>
    </row>
    <row r="1465" spans="1:1" x14ac:dyDescent="0.25">
      <c r="A1465" s="5" t="str">
        <f t="shared" si="33"/>
        <v/>
      </c>
    </row>
    <row r="1466" spans="1:1" x14ac:dyDescent="0.25">
      <c r="A1466" s="5" t="str">
        <f t="shared" si="33"/>
        <v/>
      </c>
    </row>
    <row r="1467" spans="1:1" x14ac:dyDescent="0.25">
      <c r="A1467" s="5" t="str">
        <f t="shared" si="33"/>
        <v/>
      </c>
    </row>
    <row r="1468" spans="1:1" x14ac:dyDescent="0.25">
      <c r="A1468" s="5" t="str">
        <f t="shared" si="33"/>
        <v/>
      </c>
    </row>
    <row r="1469" spans="1:1" x14ac:dyDescent="0.25">
      <c r="A1469" s="5" t="str">
        <f t="shared" si="33"/>
        <v/>
      </c>
    </row>
    <row r="1470" spans="1:1" x14ac:dyDescent="0.25">
      <c r="A1470" s="5" t="str">
        <f t="shared" si="33"/>
        <v/>
      </c>
    </row>
    <row r="1471" spans="1:1" x14ac:dyDescent="0.25">
      <c r="A1471" s="5" t="str">
        <f t="shared" si="33"/>
        <v/>
      </c>
    </row>
    <row r="1472" spans="1:1" x14ac:dyDescent="0.25">
      <c r="A1472" s="5" t="str">
        <f t="shared" si="33"/>
        <v/>
      </c>
    </row>
    <row r="1473" spans="1:1" x14ac:dyDescent="0.25">
      <c r="A1473" s="5" t="str">
        <f t="shared" si="33"/>
        <v/>
      </c>
    </row>
    <row r="1474" spans="1:1" x14ac:dyDescent="0.25">
      <c r="A1474" s="5" t="str">
        <f t="shared" ref="A1474:A1537" si="34">CONCATENATE(D1474,B1474)</f>
        <v/>
      </c>
    </row>
    <row r="1475" spans="1:1" x14ac:dyDescent="0.25">
      <c r="A1475" s="5" t="str">
        <f t="shared" si="34"/>
        <v/>
      </c>
    </row>
    <row r="1476" spans="1:1" x14ac:dyDescent="0.25">
      <c r="A1476" s="5" t="str">
        <f t="shared" si="34"/>
        <v/>
      </c>
    </row>
    <row r="1477" spans="1:1" x14ac:dyDescent="0.25">
      <c r="A1477" s="5" t="str">
        <f t="shared" si="34"/>
        <v/>
      </c>
    </row>
    <row r="1478" spans="1:1" x14ac:dyDescent="0.25">
      <c r="A1478" s="5" t="str">
        <f t="shared" si="34"/>
        <v/>
      </c>
    </row>
    <row r="1479" spans="1:1" x14ac:dyDescent="0.25">
      <c r="A1479" s="5" t="str">
        <f t="shared" si="34"/>
        <v/>
      </c>
    </row>
    <row r="1480" spans="1:1" x14ac:dyDescent="0.25">
      <c r="A1480" s="5" t="str">
        <f t="shared" si="34"/>
        <v/>
      </c>
    </row>
    <row r="1481" spans="1:1" x14ac:dyDescent="0.25">
      <c r="A1481" s="5" t="str">
        <f t="shared" si="34"/>
        <v/>
      </c>
    </row>
    <row r="1482" spans="1:1" x14ac:dyDescent="0.25">
      <c r="A1482" s="5" t="str">
        <f t="shared" si="34"/>
        <v/>
      </c>
    </row>
    <row r="1483" spans="1:1" x14ac:dyDescent="0.25">
      <c r="A1483" s="5" t="str">
        <f t="shared" si="34"/>
        <v/>
      </c>
    </row>
    <row r="1484" spans="1:1" x14ac:dyDescent="0.25">
      <c r="A1484" s="5" t="str">
        <f t="shared" si="34"/>
        <v/>
      </c>
    </row>
    <row r="1485" spans="1:1" x14ac:dyDescent="0.25">
      <c r="A1485" s="5" t="str">
        <f t="shared" si="34"/>
        <v/>
      </c>
    </row>
    <row r="1486" spans="1:1" x14ac:dyDescent="0.25">
      <c r="A1486" s="5" t="str">
        <f t="shared" si="34"/>
        <v/>
      </c>
    </row>
    <row r="1487" spans="1:1" x14ac:dyDescent="0.25">
      <c r="A1487" s="5" t="str">
        <f t="shared" si="34"/>
        <v/>
      </c>
    </row>
    <row r="1488" spans="1:1" x14ac:dyDescent="0.25">
      <c r="A1488" s="5" t="str">
        <f t="shared" si="34"/>
        <v/>
      </c>
    </row>
    <row r="1489" spans="1:1" x14ac:dyDescent="0.25">
      <c r="A1489" s="5" t="str">
        <f t="shared" si="34"/>
        <v/>
      </c>
    </row>
    <row r="1490" spans="1:1" x14ac:dyDescent="0.25">
      <c r="A1490" s="5" t="str">
        <f t="shared" si="34"/>
        <v/>
      </c>
    </row>
    <row r="1491" spans="1:1" x14ac:dyDescent="0.25">
      <c r="A1491" s="5" t="str">
        <f t="shared" si="34"/>
        <v/>
      </c>
    </row>
    <row r="1492" spans="1:1" x14ac:dyDescent="0.25">
      <c r="A1492" s="5" t="str">
        <f t="shared" si="34"/>
        <v/>
      </c>
    </row>
    <row r="1493" spans="1:1" x14ac:dyDescent="0.25">
      <c r="A1493" s="5" t="str">
        <f t="shared" si="34"/>
        <v/>
      </c>
    </row>
    <row r="1494" spans="1:1" x14ac:dyDescent="0.25">
      <c r="A1494" s="5" t="str">
        <f t="shared" si="34"/>
        <v/>
      </c>
    </row>
    <row r="1495" spans="1:1" x14ac:dyDescent="0.25">
      <c r="A1495" s="5" t="str">
        <f t="shared" si="34"/>
        <v/>
      </c>
    </row>
    <row r="1496" spans="1:1" x14ac:dyDescent="0.25">
      <c r="A1496" s="5" t="str">
        <f t="shared" si="34"/>
        <v/>
      </c>
    </row>
    <row r="1497" spans="1:1" x14ac:dyDescent="0.25">
      <c r="A1497" s="5" t="str">
        <f t="shared" si="34"/>
        <v/>
      </c>
    </row>
    <row r="1498" spans="1:1" x14ac:dyDescent="0.25">
      <c r="A1498" s="5" t="str">
        <f t="shared" si="34"/>
        <v/>
      </c>
    </row>
    <row r="1499" spans="1:1" x14ac:dyDescent="0.25">
      <c r="A1499" s="5" t="str">
        <f t="shared" si="34"/>
        <v/>
      </c>
    </row>
    <row r="1500" spans="1:1" x14ac:dyDescent="0.25">
      <c r="A1500" s="5" t="str">
        <f t="shared" si="34"/>
        <v/>
      </c>
    </row>
    <row r="1501" spans="1:1" x14ac:dyDescent="0.25">
      <c r="A1501" s="5" t="str">
        <f t="shared" si="34"/>
        <v/>
      </c>
    </row>
    <row r="1502" spans="1:1" x14ac:dyDescent="0.25">
      <c r="A1502" s="5" t="str">
        <f t="shared" si="34"/>
        <v/>
      </c>
    </row>
    <row r="1503" spans="1:1" x14ac:dyDescent="0.25">
      <c r="A1503" s="5" t="str">
        <f t="shared" si="34"/>
        <v/>
      </c>
    </row>
    <row r="1504" spans="1:1" x14ac:dyDescent="0.25">
      <c r="A1504" s="5" t="str">
        <f t="shared" si="34"/>
        <v/>
      </c>
    </row>
    <row r="1505" spans="1:1" x14ac:dyDescent="0.25">
      <c r="A1505" s="5" t="str">
        <f t="shared" si="34"/>
        <v/>
      </c>
    </row>
    <row r="1506" spans="1:1" x14ac:dyDescent="0.25">
      <c r="A1506" s="5" t="str">
        <f t="shared" si="34"/>
        <v/>
      </c>
    </row>
    <row r="1507" spans="1:1" x14ac:dyDescent="0.25">
      <c r="A1507" s="5" t="str">
        <f t="shared" si="34"/>
        <v/>
      </c>
    </row>
    <row r="1508" spans="1:1" x14ac:dyDescent="0.25">
      <c r="A1508" s="5" t="str">
        <f t="shared" si="34"/>
        <v/>
      </c>
    </row>
    <row r="1509" spans="1:1" x14ac:dyDescent="0.25">
      <c r="A1509" s="5" t="str">
        <f t="shared" si="34"/>
        <v/>
      </c>
    </row>
    <row r="1510" spans="1:1" x14ac:dyDescent="0.25">
      <c r="A1510" s="5" t="str">
        <f t="shared" si="34"/>
        <v/>
      </c>
    </row>
    <row r="1511" spans="1:1" x14ac:dyDescent="0.25">
      <c r="A1511" s="5" t="str">
        <f t="shared" si="34"/>
        <v/>
      </c>
    </row>
    <row r="1512" spans="1:1" x14ac:dyDescent="0.25">
      <c r="A1512" s="5" t="str">
        <f t="shared" si="34"/>
        <v/>
      </c>
    </row>
    <row r="1513" spans="1:1" x14ac:dyDescent="0.25">
      <c r="A1513" s="5" t="str">
        <f t="shared" si="34"/>
        <v/>
      </c>
    </row>
    <row r="1514" spans="1:1" x14ac:dyDescent="0.25">
      <c r="A1514" s="5" t="str">
        <f t="shared" si="34"/>
        <v/>
      </c>
    </row>
    <row r="1515" spans="1:1" x14ac:dyDescent="0.25">
      <c r="A1515" s="5" t="str">
        <f t="shared" si="34"/>
        <v/>
      </c>
    </row>
    <row r="1516" spans="1:1" x14ac:dyDescent="0.25">
      <c r="A1516" s="5" t="str">
        <f t="shared" si="34"/>
        <v/>
      </c>
    </row>
    <row r="1517" spans="1:1" x14ac:dyDescent="0.25">
      <c r="A1517" s="5" t="str">
        <f t="shared" si="34"/>
        <v/>
      </c>
    </row>
    <row r="1518" spans="1:1" x14ac:dyDescent="0.25">
      <c r="A1518" s="5" t="str">
        <f t="shared" si="34"/>
        <v/>
      </c>
    </row>
    <row r="1519" spans="1:1" x14ac:dyDescent="0.25">
      <c r="A1519" s="5" t="str">
        <f t="shared" si="34"/>
        <v/>
      </c>
    </row>
    <row r="1520" spans="1:1" x14ac:dyDescent="0.25">
      <c r="A1520" s="5" t="str">
        <f t="shared" si="34"/>
        <v/>
      </c>
    </row>
    <row r="1521" spans="1:1" x14ac:dyDescent="0.25">
      <c r="A1521" s="5" t="str">
        <f t="shared" si="34"/>
        <v/>
      </c>
    </row>
    <row r="1522" spans="1:1" x14ac:dyDescent="0.25">
      <c r="A1522" s="5" t="str">
        <f t="shared" si="34"/>
        <v/>
      </c>
    </row>
    <row r="1523" spans="1:1" x14ac:dyDescent="0.25">
      <c r="A1523" s="5" t="str">
        <f t="shared" si="34"/>
        <v/>
      </c>
    </row>
    <row r="1524" spans="1:1" x14ac:dyDescent="0.25">
      <c r="A1524" s="5" t="str">
        <f t="shared" si="34"/>
        <v/>
      </c>
    </row>
    <row r="1525" spans="1:1" x14ac:dyDescent="0.25">
      <c r="A1525" s="5" t="str">
        <f t="shared" si="34"/>
        <v/>
      </c>
    </row>
    <row r="1526" spans="1:1" x14ac:dyDescent="0.25">
      <c r="A1526" s="5" t="str">
        <f t="shared" si="34"/>
        <v/>
      </c>
    </row>
    <row r="1527" spans="1:1" x14ac:dyDescent="0.25">
      <c r="A1527" s="5" t="str">
        <f t="shared" si="34"/>
        <v/>
      </c>
    </row>
    <row r="1528" spans="1:1" x14ac:dyDescent="0.25">
      <c r="A1528" s="5" t="str">
        <f t="shared" si="34"/>
        <v/>
      </c>
    </row>
    <row r="1529" spans="1:1" x14ac:dyDescent="0.25">
      <c r="A1529" s="5" t="str">
        <f t="shared" si="34"/>
        <v/>
      </c>
    </row>
    <row r="1530" spans="1:1" x14ac:dyDescent="0.25">
      <c r="A1530" s="5" t="str">
        <f t="shared" si="34"/>
        <v/>
      </c>
    </row>
    <row r="1531" spans="1:1" x14ac:dyDescent="0.25">
      <c r="A1531" s="5" t="str">
        <f t="shared" si="34"/>
        <v/>
      </c>
    </row>
    <row r="1532" spans="1:1" x14ac:dyDescent="0.25">
      <c r="A1532" s="5" t="str">
        <f t="shared" si="34"/>
        <v/>
      </c>
    </row>
    <row r="1533" spans="1:1" x14ac:dyDescent="0.25">
      <c r="A1533" s="5" t="str">
        <f t="shared" si="34"/>
        <v/>
      </c>
    </row>
    <row r="1534" spans="1:1" x14ac:dyDescent="0.25">
      <c r="A1534" s="5" t="str">
        <f t="shared" si="34"/>
        <v/>
      </c>
    </row>
    <row r="1535" spans="1:1" x14ac:dyDescent="0.25">
      <c r="A1535" s="5" t="str">
        <f t="shared" si="34"/>
        <v/>
      </c>
    </row>
    <row r="1536" spans="1:1" x14ac:dyDescent="0.25">
      <c r="A1536" s="5" t="str">
        <f t="shared" si="34"/>
        <v/>
      </c>
    </row>
    <row r="1537" spans="1:1" x14ac:dyDescent="0.25">
      <c r="A1537" s="5" t="str">
        <f t="shared" si="34"/>
        <v/>
      </c>
    </row>
    <row r="1538" spans="1:1" x14ac:dyDescent="0.25">
      <c r="A1538" s="5" t="str">
        <f t="shared" ref="A1538:A1601" si="35">CONCATENATE(D1538,B1538)</f>
        <v/>
      </c>
    </row>
    <row r="1539" spans="1:1" x14ac:dyDescent="0.25">
      <c r="A1539" s="5" t="str">
        <f t="shared" si="35"/>
        <v/>
      </c>
    </row>
    <row r="1540" spans="1:1" x14ac:dyDescent="0.25">
      <c r="A1540" s="5" t="str">
        <f t="shared" si="35"/>
        <v/>
      </c>
    </row>
    <row r="1541" spans="1:1" x14ac:dyDescent="0.25">
      <c r="A1541" s="5" t="str">
        <f t="shared" si="35"/>
        <v/>
      </c>
    </row>
    <row r="1542" spans="1:1" x14ac:dyDescent="0.25">
      <c r="A1542" s="5" t="str">
        <f t="shared" si="35"/>
        <v/>
      </c>
    </row>
    <row r="1543" spans="1:1" x14ac:dyDescent="0.25">
      <c r="A1543" s="5" t="str">
        <f t="shared" si="35"/>
        <v/>
      </c>
    </row>
    <row r="1544" spans="1:1" x14ac:dyDescent="0.25">
      <c r="A1544" s="5" t="str">
        <f t="shared" si="35"/>
        <v/>
      </c>
    </row>
    <row r="1545" spans="1:1" x14ac:dyDescent="0.25">
      <c r="A1545" s="5" t="str">
        <f t="shared" si="35"/>
        <v/>
      </c>
    </row>
    <row r="1546" spans="1:1" x14ac:dyDescent="0.25">
      <c r="A1546" s="5" t="str">
        <f t="shared" si="35"/>
        <v/>
      </c>
    </row>
    <row r="1547" spans="1:1" x14ac:dyDescent="0.25">
      <c r="A1547" s="5" t="str">
        <f t="shared" si="35"/>
        <v/>
      </c>
    </row>
    <row r="1548" spans="1:1" x14ac:dyDescent="0.25">
      <c r="A1548" s="5" t="str">
        <f t="shared" si="35"/>
        <v/>
      </c>
    </row>
    <row r="1549" spans="1:1" x14ac:dyDescent="0.25">
      <c r="A1549" s="5" t="str">
        <f t="shared" si="35"/>
        <v/>
      </c>
    </row>
    <row r="1550" spans="1:1" x14ac:dyDescent="0.25">
      <c r="A1550" s="5" t="str">
        <f t="shared" si="35"/>
        <v/>
      </c>
    </row>
    <row r="1551" spans="1:1" x14ac:dyDescent="0.25">
      <c r="A1551" s="5" t="str">
        <f t="shared" si="35"/>
        <v/>
      </c>
    </row>
    <row r="1552" spans="1:1" x14ac:dyDescent="0.25">
      <c r="A1552" s="5" t="str">
        <f t="shared" si="35"/>
        <v/>
      </c>
    </row>
    <row r="1553" spans="1:1" x14ac:dyDescent="0.25">
      <c r="A1553" s="5" t="str">
        <f t="shared" si="35"/>
        <v/>
      </c>
    </row>
    <row r="1554" spans="1:1" x14ac:dyDescent="0.25">
      <c r="A1554" s="5" t="str">
        <f t="shared" si="35"/>
        <v/>
      </c>
    </row>
    <row r="1555" spans="1:1" x14ac:dyDescent="0.25">
      <c r="A1555" s="5" t="str">
        <f t="shared" si="35"/>
        <v/>
      </c>
    </row>
    <row r="1556" spans="1:1" x14ac:dyDescent="0.25">
      <c r="A1556" s="5" t="str">
        <f t="shared" si="35"/>
        <v/>
      </c>
    </row>
    <row r="1557" spans="1:1" x14ac:dyDescent="0.25">
      <c r="A1557" s="5" t="str">
        <f t="shared" si="35"/>
        <v/>
      </c>
    </row>
    <row r="1558" spans="1:1" x14ac:dyDescent="0.25">
      <c r="A1558" s="5" t="str">
        <f t="shared" si="35"/>
        <v/>
      </c>
    </row>
    <row r="1559" spans="1:1" x14ac:dyDescent="0.25">
      <c r="A1559" s="5" t="str">
        <f t="shared" si="35"/>
        <v/>
      </c>
    </row>
    <row r="1560" spans="1:1" x14ac:dyDescent="0.25">
      <c r="A1560" s="5" t="str">
        <f t="shared" si="35"/>
        <v/>
      </c>
    </row>
    <row r="1561" spans="1:1" x14ac:dyDescent="0.25">
      <c r="A1561" s="5" t="str">
        <f t="shared" si="35"/>
        <v/>
      </c>
    </row>
    <row r="1562" spans="1:1" x14ac:dyDescent="0.25">
      <c r="A1562" s="5" t="str">
        <f t="shared" si="35"/>
        <v/>
      </c>
    </row>
    <row r="1563" spans="1:1" x14ac:dyDescent="0.25">
      <c r="A1563" s="5" t="str">
        <f t="shared" si="35"/>
        <v/>
      </c>
    </row>
    <row r="1564" spans="1:1" x14ac:dyDescent="0.25">
      <c r="A1564" s="5" t="str">
        <f t="shared" si="35"/>
        <v/>
      </c>
    </row>
    <row r="1565" spans="1:1" x14ac:dyDescent="0.25">
      <c r="A1565" s="5" t="str">
        <f t="shared" si="35"/>
        <v/>
      </c>
    </row>
    <row r="1566" spans="1:1" x14ac:dyDescent="0.25">
      <c r="A1566" s="5" t="str">
        <f t="shared" si="35"/>
        <v/>
      </c>
    </row>
    <row r="1567" spans="1:1" x14ac:dyDescent="0.25">
      <c r="A1567" s="5" t="str">
        <f t="shared" si="35"/>
        <v/>
      </c>
    </row>
    <row r="1568" spans="1:1" x14ac:dyDescent="0.25">
      <c r="A1568" s="5" t="str">
        <f t="shared" si="35"/>
        <v/>
      </c>
    </row>
    <row r="1569" spans="1:1" x14ac:dyDescent="0.25">
      <c r="A1569" s="5" t="str">
        <f t="shared" si="35"/>
        <v/>
      </c>
    </row>
    <row r="1570" spans="1:1" x14ac:dyDescent="0.25">
      <c r="A1570" s="5" t="str">
        <f t="shared" si="35"/>
        <v/>
      </c>
    </row>
    <row r="1571" spans="1:1" x14ac:dyDescent="0.25">
      <c r="A1571" s="5" t="str">
        <f t="shared" si="35"/>
        <v/>
      </c>
    </row>
    <row r="1572" spans="1:1" x14ac:dyDescent="0.25">
      <c r="A1572" s="5" t="str">
        <f t="shared" si="35"/>
        <v/>
      </c>
    </row>
    <row r="1573" spans="1:1" x14ac:dyDescent="0.25">
      <c r="A1573" s="5" t="str">
        <f t="shared" si="35"/>
        <v/>
      </c>
    </row>
    <row r="1574" spans="1:1" x14ac:dyDescent="0.25">
      <c r="A1574" s="5" t="str">
        <f t="shared" si="35"/>
        <v/>
      </c>
    </row>
    <row r="1575" spans="1:1" x14ac:dyDescent="0.25">
      <c r="A1575" s="5" t="str">
        <f t="shared" si="35"/>
        <v/>
      </c>
    </row>
    <row r="1576" spans="1:1" x14ac:dyDescent="0.25">
      <c r="A1576" s="5" t="str">
        <f t="shared" si="35"/>
        <v/>
      </c>
    </row>
    <row r="1577" spans="1:1" x14ac:dyDescent="0.25">
      <c r="A1577" s="5" t="str">
        <f t="shared" si="35"/>
        <v/>
      </c>
    </row>
    <row r="1578" spans="1:1" x14ac:dyDescent="0.25">
      <c r="A1578" s="5" t="str">
        <f t="shared" si="35"/>
        <v/>
      </c>
    </row>
    <row r="1579" spans="1:1" x14ac:dyDescent="0.25">
      <c r="A1579" s="5" t="str">
        <f t="shared" si="35"/>
        <v/>
      </c>
    </row>
    <row r="1580" spans="1:1" x14ac:dyDescent="0.25">
      <c r="A1580" s="5" t="str">
        <f t="shared" si="35"/>
        <v/>
      </c>
    </row>
    <row r="1581" spans="1:1" x14ac:dyDescent="0.25">
      <c r="A1581" s="5" t="str">
        <f t="shared" si="35"/>
        <v/>
      </c>
    </row>
    <row r="1582" spans="1:1" x14ac:dyDescent="0.25">
      <c r="A1582" s="5" t="str">
        <f t="shared" si="35"/>
        <v/>
      </c>
    </row>
    <row r="1583" spans="1:1" x14ac:dyDescent="0.25">
      <c r="A1583" s="5" t="str">
        <f t="shared" si="35"/>
        <v/>
      </c>
    </row>
    <row r="1584" spans="1:1" x14ac:dyDescent="0.25">
      <c r="A1584" s="5" t="str">
        <f t="shared" si="35"/>
        <v/>
      </c>
    </row>
    <row r="1585" spans="1:1" x14ac:dyDescent="0.25">
      <c r="A1585" s="5" t="str">
        <f t="shared" si="35"/>
        <v/>
      </c>
    </row>
    <row r="1586" spans="1:1" x14ac:dyDescent="0.25">
      <c r="A1586" s="5" t="str">
        <f t="shared" si="35"/>
        <v/>
      </c>
    </row>
    <row r="1587" spans="1:1" x14ac:dyDescent="0.25">
      <c r="A1587" s="5" t="str">
        <f t="shared" si="35"/>
        <v/>
      </c>
    </row>
    <row r="1588" spans="1:1" x14ac:dyDescent="0.25">
      <c r="A1588" s="5" t="str">
        <f t="shared" si="35"/>
        <v/>
      </c>
    </row>
    <row r="1589" spans="1:1" x14ac:dyDescent="0.25">
      <c r="A1589" s="5" t="str">
        <f t="shared" si="35"/>
        <v/>
      </c>
    </row>
    <row r="1590" spans="1:1" x14ac:dyDescent="0.25">
      <c r="A1590" s="5" t="str">
        <f t="shared" si="35"/>
        <v/>
      </c>
    </row>
    <row r="1591" spans="1:1" x14ac:dyDescent="0.25">
      <c r="A1591" s="5" t="str">
        <f t="shared" si="35"/>
        <v/>
      </c>
    </row>
    <row r="1592" spans="1:1" x14ac:dyDescent="0.25">
      <c r="A1592" s="5" t="str">
        <f t="shared" si="35"/>
        <v/>
      </c>
    </row>
    <row r="1593" spans="1:1" x14ac:dyDescent="0.25">
      <c r="A1593" s="5" t="str">
        <f t="shared" si="35"/>
        <v/>
      </c>
    </row>
    <row r="1594" spans="1:1" x14ac:dyDescent="0.25">
      <c r="A1594" s="5" t="str">
        <f t="shared" si="35"/>
        <v/>
      </c>
    </row>
    <row r="1595" spans="1:1" x14ac:dyDescent="0.25">
      <c r="A1595" s="5" t="str">
        <f t="shared" si="35"/>
        <v/>
      </c>
    </row>
    <row r="1596" spans="1:1" x14ac:dyDescent="0.25">
      <c r="A1596" s="5" t="str">
        <f t="shared" si="35"/>
        <v/>
      </c>
    </row>
    <row r="1597" spans="1:1" x14ac:dyDescent="0.25">
      <c r="A1597" s="5" t="str">
        <f t="shared" si="35"/>
        <v/>
      </c>
    </row>
    <row r="1598" spans="1:1" x14ac:dyDescent="0.25">
      <c r="A1598" s="5" t="str">
        <f t="shared" si="35"/>
        <v/>
      </c>
    </row>
    <row r="1599" spans="1:1" x14ac:dyDescent="0.25">
      <c r="A1599" s="5" t="str">
        <f t="shared" si="35"/>
        <v/>
      </c>
    </row>
    <row r="1600" spans="1:1" x14ac:dyDescent="0.25">
      <c r="A1600" s="5" t="str">
        <f t="shared" si="35"/>
        <v/>
      </c>
    </row>
    <row r="1601" spans="1:1" x14ac:dyDescent="0.25">
      <c r="A1601" s="5" t="str">
        <f t="shared" si="35"/>
        <v/>
      </c>
    </row>
    <row r="1602" spans="1:1" x14ac:dyDescent="0.25">
      <c r="A1602" s="5" t="str">
        <f t="shared" ref="A1602:A1665" si="36">CONCATENATE(D1602,B1602)</f>
        <v/>
      </c>
    </row>
    <row r="1603" spans="1:1" x14ac:dyDescent="0.25">
      <c r="A1603" s="5" t="str">
        <f t="shared" si="36"/>
        <v/>
      </c>
    </row>
    <row r="1604" spans="1:1" x14ac:dyDescent="0.25">
      <c r="A1604" s="5" t="str">
        <f t="shared" si="36"/>
        <v/>
      </c>
    </row>
    <row r="1605" spans="1:1" x14ac:dyDescent="0.25">
      <c r="A1605" s="5" t="str">
        <f t="shared" si="36"/>
        <v/>
      </c>
    </row>
    <row r="1606" spans="1:1" x14ac:dyDescent="0.25">
      <c r="A1606" s="5" t="str">
        <f t="shared" si="36"/>
        <v/>
      </c>
    </row>
    <row r="1607" spans="1:1" x14ac:dyDescent="0.25">
      <c r="A1607" s="5" t="str">
        <f t="shared" si="36"/>
        <v/>
      </c>
    </row>
    <row r="1608" spans="1:1" x14ac:dyDescent="0.25">
      <c r="A1608" s="5" t="str">
        <f t="shared" si="36"/>
        <v/>
      </c>
    </row>
    <row r="1609" spans="1:1" x14ac:dyDescent="0.25">
      <c r="A1609" s="5" t="str">
        <f t="shared" si="36"/>
        <v/>
      </c>
    </row>
    <row r="1610" spans="1:1" x14ac:dyDescent="0.25">
      <c r="A1610" s="5" t="str">
        <f t="shared" si="36"/>
        <v/>
      </c>
    </row>
    <row r="1611" spans="1:1" x14ac:dyDescent="0.25">
      <c r="A1611" s="5" t="str">
        <f t="shared" si="36"/>
        <v/>
      </c>
    </row>
    <row r="1612" spans="1:1" x14ac:dyDescent="0.25">
      <c r="A1612" s="5" t="str">
        <f t="shared" si="36"/>
        <v/>
      </c>
    </row>
    <row r="1613" spans="1:1" x14ac:dyDescent="0.25">
      <c r="A1613" s="5" t="str">
        <f t="shared" si="36"/>
        <v/>
      </c>
    </row>
    <row r="1614" spans="1:1" x14ac:dyDescent="0.25">
      <c r="A1614" s="5" t="str">
        <f t="shared" si="36"/>
        <v/>
      </c>
    </row>
    <row r="1615" spans="1:1" x14ac:dyDescent="0.25">
      <c r="A1615" s="5" t="str">
        <f t="shared" si="36"/>
        <v/>
      </c>
    </row>
    <row r="1616" spans="1:1" x14ac:dyDescent="0.25">
      <c r="A1616" s="5" t="str">
        <f t="shared" si="36"/>
        <v/>
      </c>
    </row>
    <row r="1617" spans="1:1" x14ac:dyDescent="0.25">
      <c r="A1617" s="5" t="str">
        <f t="shared" si="36"/>
        <v/>
      </c>
    </row>
    <row r="1618" spans="1:1" x14ac:dyDescent="0.25">
      <c r="A1618" s="5" t="str">
        <f t="shared" si="36"/>
        <v/>
      </c>
    </row>
    <row r="1619" spans="1:1" x14ac:dyDescent="0.25">
      <c r="A1619" s="5" t="str">
        <f t="shared" si="36"/>
        <v/>
      </c>
    </row>
    <row r="1620" spans="1:1" x14ac:dyDescent="0.25">
      <c r="A1620" s="5" t="str">
        <f t="shared" si="36"/>
        <v/>
      </c>
    </row>
    <row r="1621" spans="1:1" x14ac:dyDescent="0.25">
      <c r="A1621" s="5" t="str">
        <f t="shared" si="36"/>
        <v/>
      </c>
    </row>
    <row r="1622" spans="1:1" x14ac:dyDescent="0.25">
      <c r="A1622" s="5" t="str">
        <f t="shared" si="36"/>
        <v/>
      </c>
    </row>
    <row r="1623" spans="1:1" x14ac:dyDescent="0.25">
      <c r="A1623" s="5" t="str">
        <f t="shared" si="36"/>
        <v/>
      </c>
    </row>
    <row r="1624" spans="1:1" x14ac:dyDescent="0.25">
      <c r="A1624" s="5" t="str">
        <f t="shared" si="36"/>
        <v/>
      </c>
    </row>
    <row r="1625" spans="1:1" x14ac:dyDescent="0.25">
      <c r="A1625" s="5" t="str">
        <f t="shared" si="36"/>
        <v/>
      </c>
    </row>
    <row r="1626" spans="1:1" x14ac:dyDescent="0.25">
      <c r="A1626" s="5" t="str">
        <f t="shared" si="36"/>
        <v/>
      </c>
    </row>
    <row r="1627" spans="1:1" x14ac:dyDescent="0.25">
      <c r="A1627" s="5" t="str">
        <f t="shared" si="36"/>
        <v/>
      </c>
    </row>
    <row r="1628" spans="1:1" x14ac:dyDescent="0.25">
      <c r="A1628" s="5" t="str">
        <f t="shared" si="36"/>
        <v/>
      </c>
    </row>
    <row r="1629" spans="1:1" x14ac:dyDescent="0.25">
      <c r="A1629" s="5" t="str">
        <f t="shared" si="36"/>
        <v/>
      </c>
    </row>
    <row r="1630" spans="1:1" x14ac:dyDescent="0.25">
      <c r="A1630" s="5" t="str">
        <f t="shared" si="36"/>
        <v/>
      </c>
    </row>
    <row r="1631" spans="1:1" x14ac:dyDescent="0.25">
      <c r="A1631" s="5" t="str">
        <f t="shared" si="36"/>
        <v/>
      </c>
    </row>
    <row r="1632" spans="1:1" x14ac:dyDescent="0.25">
      <c r="A1632" s="5" t="str">
        <f t="shared" si="36"/>
        <v/>
      </c>
    </row>
    <row r="1633" spans="1:1" x14ac:dyDescent="0.25">
      <c r="A1633" s="5" t="str">
        <f t="shared" si="36"/>
        <v/>
      </c>
    </row>
    <row r="1634" spans="1:1" x14ac:dyDescent="0.25">
      <c r="A1634" s="5" t="str">
        <f t="shared" si="36"/>
        <v/>
      </c>
    </row>
    <row r="1635" spans="1:1" x14ac:dyDescent="0.25">
      <c r="A1635" s="5" t="str">
        <f t="shared" si="36"/>
        <v/>
      </c>
    </row>
    <row r="1636" spans="1:1" x14ac:dyDescent="0.25">
      <c r="A1636" s="5" t="str">
        <f t="shared" si="36"/>
        <v/>
      </c>
    </row>
    <row r="1637" spans="1:1" x14ac:dyDescent="0.25">
      <c r="A1637" s="5" t="str">
        <f t="shared" si="36"/>
        <v/>
      </c>
    </row>
    <row r="1638" spans="1:1" x14ac:dyDescent="0.25">
      <c r="A1638" s="5" t="str">
        <f t="shared" si="36"/>
        <v/>
      </c>
    </row>
    <row r="1639" spans="1:1" x14ac:dyDescent="0.25">
      <c r="A1639" s="5" t="str">
        <f t="shared" si="36"/>
        <v/>
      </c>
    </row>
    <row r="1640" spans="1:1" x14ac:dyDescent="0.25">
      <c r="A1640" s="5" t="str">
        <f t="shared" si="36"/>
        <v/>
      </c>
    </row>
    <row r="1641" spans="1:1" x14ac:dyDescent="0.25">
      <c r="A1641" s="5" t="str">
        <f t="shared" si="36"/>
        <v/>
      </c>
    </row>
    <row r="1642" spans="1:1" x14ac:dyDescent="0.25">
      <c r="A1642" s="5" t="str">
        <f t="shared" si="36"/>
        <v/>
      </c>
    </row>
    <row r="1643" spans="1:1" x14ac:dyDescent="0.25">
      <c r="A1643" s="5" t="str">
        <f t="shared" si="36"/>
        <v/>
      </c>
    </row>
    <row r="1644" spans="1:1" x14ac:dyDescent="0.25">
      <c r="A1644" s="5" t="str">
        <f t="shared" si="36"/>
        <v/>
      </c>
    </row>
    <row r="1645" spans="1:1" x14ac:dyDescent="0.25">
      <c r="A1645" s="5" t="str">
        <f t="shared" si="36"/>
        <v/>
      </c>
    </row>
    <row r="1646" spans="1:1" x14ac:dyDescent="0.25">
      <c r="A1646" s="5" t="str">
        <f t="shared" si="36"/>
        <v/>
      </c>
    </row>
    <row r="1647" spans="1:1" x14ac:dyDescent="0.25">
      <c r="A1647" s="5" t="str">
        <f t="shared" si="36"/>
        <v/>
      </c>
    </row>
    <row r="1648" spans="1:1" x14ac:dyDescent="0.25">
      <c r="A1648" s="5" t="str">
        <f t="shared" si="36"/>
        <v/>
      </c>
    </row>
    <row r="1649" spans="1:1" x14ac:dyDescent="0.25">
      <c r="A1649" s="5" t="str">
        <f t="shared" si="36"/>
        <v/>
      </c>
    </row>
    <row r="1650" spans="1:1" x14ac:dyDescent="0.25">
      <c r="A1650" s="5" t="str">
        <f t="shared" si="36"/>
        <v/>
      </c>
    </row>
    <row r="1651" spans="1:1" x14ac:dyDescent="0.25">
      <c r="A1651" s="5" t="str">
        <f t="shared" si="36"/>
        <v/>
      </c>
    </row>
    <row r="1652" spans="1:1" x14ac:dyDescent="0.25">
      <c r="A1652" s="5" t="str">
        <f t="shared" si="36"/>
        <v/>
      </c>
    </row>
    <row r="1653" spans="1:1" x14ac:dyDescent="0.25">
      <c r="A1653" s="5" t="str">
        <f t="shared" si="36"/>
        <v/>
      </c>
    </row>
    <row r="1654" spans="1:1" x14ac:dyDescent="0.25">
      <c r="A1654" s="5" t="str">
        <f t="shared" si="36"/>
        <v/>
      </c>
    </row>
    <row r="1655" spans="1:1" x14ac:dyDescent="0.25">
      <c r="A1655" s="5" t="str">
        <f t="shared" si="36"/>
        <v/>
      </c>
    </row>
    <row r="1656" spans="1:1" x14ac:dyDescent="0.25">
      <c r="A1656" s="5" t="str">
        <f t="shared" si="36"/>
        <v/>
      </c>
    </row>
    <row r="1657" spans="1:1" x14ac:dyDescent="0.25">
      <c r="A1657" s="5" t="str">
        <f t="shared" si="36"/>
        <v/>
      </c>
    </row>
    <row r="1658" spans="1:1" x14ac:dyDescent="0.25">
      <c r="A1658" s="5" t="str">
        <f t="shared" si="36"/>
        <v/>
      </c>
    </row>
    <row r="1659" spans="1:1" x14ac:dyDescent="0.25">
      <c r="A1659" s="5" t="str">
        <f t="shared" si="36"/>
        <v/>
      </c>
    </row>
    <row r="1660" spans="1:1" x14ac:dyDescent="0.25">
      <c r="A1660" s="5" t="str">
        <f t="shared" si="36"/>
        <v/>
      </c>
    </row>
    <row r="1661" spans="1:1" x14ac:dyDescent="0.25">
      <c r="A1661" s="5" t="str">
        <f t="shared" si="36"/>
        <v/>
      </c>
    </row>
    <row r="1662" spans="1:1" x14ac:dyDescent="0.25">
      <c r="A1662" s="5" t="str">
        <f t="shared" si="36"/>
        <v/>
      </c>
    </row>
    <row r="1663" spans="1:1" x14ac:dyDescent="0.25">
      <c r="A1663" s="5" t="str">
        <f t="shared" si="36"/>
        <v/>
      </c>
    </row>
    <row r="1664" spans="1:1" x14ac:dyDescent="0.25">
      <c r="A1664" s="5" t="str">
        <f t="shared" si="36"/>
        <v/>
      </c>
    </row>
    <row r="1665" spans="1:1" x14ac:dyDescent="0.25">
      <c r="A1665" s="5" t="str">
        <f t="shared" si="36"/>
        <v/>
      </c>
    </row>
    <row r="1666" spans="1:1" x14ac:dyDescent="0.25">
      <c r="A1666" s="5" t="str">
        <f t="shared" ref="A1666:A1729" si="37">CONCATENATE(D1666,B1666)</f>
        <v/>
      </c>
    </row>
    <row r="1667" spans="1:1" x14ac:dyDescent="0.25">
      <c r="A1667" s="5" t="str">
        <f t="shared" si="37"/>
        <v/>
      </c>
    </row>
    <row r="1668" spans="1:1" x14ac:dyDescent="0.25">
      <c r="A1668" s="5" t="str">
        <f t="shared" si="37"/>
        <v/>
      </c>
    </row>
    <row r="1669" spans="1:1" x14ac:dyDescent="0.25">
      <c r="A1669" s="5" t="str">
        <f t="shared" si="37"/>
        <v/>
      </c>
    </row>
    <row r="1670" spans="1:1" x14ac:dyDescent="0.25">
      <c r="A1670" s="5" t="str">
        <f t="shared" si="37"/>
        <v/>
      </c>
    </row>
    <row r="1671" spans="1:1" x14ac:dyDescent="0.25">
      <c r="A1671" s="5" t="str">
        <f t="shared" si="37"/>
        <v/>
      </c>
    </row>
    <row r="1672" spans="1:1" x14ac:dyDescent="0.25">
      <c r="A1672" s="5" t="str">
        <f t="shared" si="37"/>
        <v/>
      </c>
    </row>
    <row r="1673" spans="1:1" x14ac:dyDescent="0.25">
      <c r="A1673" s="5" t="str">
        <f t="shared" si="37"/>
        <v/>
      </c>
    </row>
    <row r="1674" spans="1:1" x14ac:dyDescent="0.25">
      <c r="A1674" s="5" t="str">
        <f t="shared" si="37"/>
        <v/>
      </c>
    </row>
    <row r="1675" spans="1:1" x14ac:dyDescent="0.25">
      <c r="A1675" s="5" t="str">
        <f t="shared" si="37"/>
        <v/>
      </c>
    </row>
    <row r="1676" spans="1:1" x14ac:dyDescent="0.25">
      <c r="A1676" s="5" t="str">
        <f t="shared" si="37"/>
        <v/>
      </c>
    </row>
    <row r="1677" spans="1:1" x14ac:dyDescent="0.25">
      <c r="A1677" s="5" t="str">
        <f t="shared" si="37"/>
        <v/>
      </c>
    </row>
    <row r="1678" spans="1:1" x14ac:dyDescent="0.25">
      <c r="A1678" s="5" t="str">
        <f t="shared" si="37"/>
        <v/>
      </c>
    </row>
    <row r="1679" spans="1:1" x14ac:dyDescent="0.25">
      <c r="A1679" s="5" t="str">
        <f t="shared" si="37"/>
        <v/>
      </c>
    </row>
    <row r="1680" spans="1:1" x14ac:dyDescent="0.25">
      <c r="A1680" s="5" t="str">
        <f t="shared" si="37"/>
        <v/>
      </c>
    </row>
    <row r="1681" spans="1:1" x14ac:dyDescent="0.25">
      <c r="A1681" s="5" t="str">
        <f t="shared" si="37"/>
        <v/>
      </c>
    </row>
    <row r="1682" spans="1:1" x14ac:dyDescent="0.25">
      <c r="A1682" s="5" t="str">
        <f t="shared" si="37"/>
        <v/>
      </c>
    </row>
    <row r="1683" spans="1:1" x14ac:dyDescent="0.25">
      <c r="A1683" s="5" t="str">
        <f t="shared" si="37"/>
        <v/>
      </c>
    </row>
    <row r="1684" spans="1:1" x14ac:dyDescent="0.25">
      <c r="A1684" s="5" t="str">
        <f t="shared" si="37"/>
        <v/>
      </c>
    </row>
    <row r="1685" spans="1:1" x14ac:dyDescent="0.25">
      <c r="A1685" s="5" t="str">
        <f t="shared" si="37"/>
        <v/>
      </c>
    </row>
    <row r="1686" spans="1:1" x14ac:dyDescent="0.25">
      <c r="A1686" s="5" t="str">
        <f t="shared" si="37"/>
        <v/>
      </c>
    </row>
    <row r="1687" spans="1:1" x14ac:dyDescent="0.25">
      <c r="A1687" s="5" t="str">
        <f t="shared" si="37"/>
        <v/>
      </c>
    </row>
    <row r="1688" spans="1:1" x14ac:dyDescent="0.25">
      <c r="A1688" s="5" t="str">
        <f t="shared" si="37"/>
        <v/>
      </c>
    </row>
    <row r="1689" spans="1:1" x14ac:dyDescent="0.25">
      <c r="A1689" s="5" t="str">
        <f t="shared" si="37"/>
        <v/>
      </c>
    </row>
    <row r="1690" spans="1:1" x14ac:dyDescent="0.25">
      <c r="A1690" s="5" t="str">
        <f t="shared" si="37"/>
        <v/>
      </c>
    </row>
    <row r="1691" spans="1:1" x14ac:dyDescent="0.25">
      <c r="A1691" s="5" t="str">
        <f t="shared" si="37"/>
        <v/>
      </c>
    </row>
    <row r="1692" spans="1:1" x14ac:dyDescent="0.25">
      <c r="A1692" s="5" t="str">
        <f t="shared" si="37"/>
        <v/>
      </c>
    </row>
    <row r="1693" spans="1:1" x14ac:dyDescent="0.25">
      <c r="A1693" s="5" t="str">
        <f t="shared" si="37"/>
        <v/>
      </c>
    </row>
    <row r="1694" spans="1:1" x14ac:dyDescent="0.25">
      <c r="A1694" s="5" t="str">
        <f t="shared" si="37"/>
        <v/>
      </c>
    </row>
    <row r="1695" spans="1:1" x14ac:dyDescent="0.25">
      <c r="A1695" s="5" t="str">
        <f t="shared" si="37"/>
        <v/>
      </c>
    </row>
    <row r="1696" spans="1:1" x14ac:dyDescent="0.25">
      <c r="A1696" s="5" t="str">
        <f t="shared" si="37"/>
        <v/>
      </c>
    </row>
    <row r="1697" spans="1:1" x14ac:dyDescent="0.25">
      <c r="A1697" s="5" t="str">
        <f t="shared" si="37"/>
        <v/>
      </c>
    </row>
    <row r="1698" spans="1:1" x14ac:dyDescent="0.25">
      <c r="A1698" s="5" t="str">
        <f t="shared" si="37"/>
        <v/>
      </c>
    </row>
    <row r="1699" spans="1:1" x14ac:dyDescent="0.25">
      <c r="A1699" s="5" t="str">
        <f t="shared" si="37"/>
        <v/>
      </c>
    </row>
    <row r="1700" spans="1:1" x14ac:dyDescent="0.25">
      <c r="A1700" s="5" t="str">
        <f t="shared" si="37"/>
        <v/>
      </c>
    </row>
    <row r="1701" spans="1:1" x14ac:dyDescent="0.25">
      <c r="A1701" s="5" t="str">
        <f t="shared" si="37"/>
        <v/>
      </c>
    </row>
    <row r="1702" spans="1:1" x14ac:dyDescent="0.25">
      <c r="A1702" s="5" t="str">
        <f t="shared" si="37"/>
        <v/>
      </c>
    </row>
    <row r="1703" spans="1:1" x14ac:dyDescent="0.25">
      <c r="A1703" s="5" t="str">
        <f t="shared" si="37"/>
        <v/>
      </c>
    </row>
    <row r="1704" spans="1:1" x14ac:dyDescent="0.25">
      <c r="A1704" s="5" t="str">
        <f t="shared" si="37"/>
        <v/>
      </c>
    </row>
    <row r="1705" spans="1:1" x14ac:dyDescent="0.25">
      <c r="A1705" s="5" t="str">
        <f t="shared" si="37"/>
        <v/>
      </c>
    </row>
    <row r="1706" spans="1:1" x14ac:dyDescent="0.25">
      <c r="A1706" s="5" t="str">
        <f t="shared" si="37"/>
        <v/>
      </c>
    </row>
    <row r="1707" spans="1:1" x14ac:dyDescent="0.25">
      <c r="A1707" s="5" t="str">
        <f t="shared" si="37"/>
        <v/>
      </c>
    </row>
    <row r="1708" spans="1:1" x14ac:dyDescent="0.25">
      <c r="A1708" s="5" t="str">
        <f t="shared" si="37"/>
        <v/>
      </c>
    </row>
    <row r="1709" spans="1:1" x14ac:dyDescent="0.25">
      <c r="A1709" s="5" t="str">
        <f t="shared" si="37"/>
        <v/>
      </c>
    </row>
    <row r="1710" spans="1:1" x14ac:dyDescent="0.25">
      <c r="A1710" s="5" t="str">
        <f t="shared" si="37"/>
        <v/>
      </c>
    </row>
    <row r="1711" spans="1:1" x14ac:dyDescent="0.25">
      <c r="A1711" s="5" t="str">
        <f t="shared" si="37"/>
        <v/>
      </c>
    </row>
    <row r="1712" spans="1:1" x14ac:dyDescent="0.25">
      <c r="A1712" s="5" t="str">
        <f t="shared" si="37"/>
        <v/>
      </c>
    </row>
    <row r="1713" spans="1:1" x14ac:dyDescent="0.25">
      <c r="A1713" s="5" t="str">
        <f t="shared" si="37"/>
        <v/>
      </c>
    </row>
    <row r="1714" spans="1:1" x14ac:dyDescent="0.25">
      <c r="A1714" s="5" t="str">
        <f t="shared" si="37"/>
        <v/>
      </c>
    </row>
    <row r="1715" spans="1:1" x14ac:dyDescent="0.25">
      <c r="A1715" s="5" t="str">
        <f t="shared" si="37"/>
        <v/>
      </c>
    </row>
    <row r="1716" spans="1:1" x14ac:dyDescent="0.25">
      <c r="A1716" s="5" t="str">
        <f t="shared" si="37"/>
        <v/>
      </c>
    </row>
    <row r="1717" spans="1:1" x14ac:dyDescent="0.25">
      <c r="A1717" s="5" t="str">
        <f t="shared" si="37"/>
        <v/>
      </c>
    </row>
    <row r="1718" spans="1:1" x14ac:dyDescent="0.25">
      <c r="A1718" s="5" t="str">
        <f t="shared" si="37"/>
        <v/>
      </c>
    </row>
    <row r="1719" spans="1:1" x14ac:dyDescent="0.25">
      <c r="A1719" s="5" t="str">
        <f t="shared" si="37"/>
        <v/>
      </c>
    </row>
    <row r="1720" spans="1:1" x14ac:dyDescent="0.25">
      <c r="A1720" s="5" t="str">
        <f t="shared" si="37"/>
        <v/>
      </c>
    </row>
    <row r="1721" spans="1:1" x14ac:dyDescent="0.25">
      <c r="A1721" s="5" t="str">
        <f t="shared" si="37"/>
        <v/>
      </c>
    </row>
    <row r="1722" spans="1:1" x14ac:dyDescent="0.25">
      <c r="A1722" s="5" t="str">
        <f t="shared" si="37"/>
        <v/>
      </c>
    </row>
    <row r="1723" spans="1:1" x14ac:dyDescent="0.25">
      <c r="A1723" s="5" t="str">
        <f t="shared" si="37"/>
        <v/>
      </c>
    </row>
    <row r="1724" spans="1:1" x14ac:dyDescent="0.25">
      <c r="A1724" s="5" t="str">
        <f t="shared" si="37"/>
        <v/>
      </c>
    </row>
    <row r="1725" spans="1:1" x14ac:dyDescent="0.25">
      <c r="A1725" s="5" t="str">
        <f t="shared" si="37"/>
        <v/>
      </c>
    </row>
    <row r="1726" spans="1:1" x14ac:dyDescent="0.25">
      <c r="A1726" s="5" t="str">
        <f t="shared" si="37"/>
        <v/>
      </c>
    </row>
    <row r="1727" spans="1:1" x14ac:dyDescent="0.25">
      <c r="A1727" s="5" t="str">
        <f t="shared" si="37"/>
        <v/>
      </c>
    </row>
    <row r="1728" spans="1:1" x14ac:dyDescent="0.25">
      <c r="A1728" s="5" t="str">
        <f t="shared" si="37"/>
        <v/>
      </c>
    </row>
    <row r="1729" spans="1:1" x14ac:dyDescent="0.25">
      <c r="A1729" s="5" t="str">
        <f t="shared" si="37"/>
        <v/>
      </c>
    </row>
    <row r="1730" spans="1:1" x14ac:dyDescent="0.25">
      <c r="A1730" s="5" t="str">
        <f t="shared" ref="A1730:A1793" si="38">CONCATENATE(D1730,B1730)</f>
        <v/>
      </c>
    </row>
    <row r="1731" spans="1:1" x14ac:dyDescent="0.25">
      <c r="A1731" s="5" t="str">
        <f t="shared" si="38"/>
        <v/>
      </c>
    </row>
    <row r="1732" spans="1:1" x14ac:dyDescent="0.25">
      <c r="A1732" s="5" t="str">
        <f t="shared" si="38"/>
        <v/>
      </c>
    </row>
    <row r="1733" spans="1:1" x14ac:dyDescent="0.25">
      <c r="A1733" s="5" t="str">
        <f t="shared" si="38"/>
        <v/>
      </c>
    </row>
    <row r="1734" spans="1:1" x14ac:dyDescent="0.25">
      <c r="A1734" s="5" t="str">
        <f t="shared" si="38"/>
        <v/>
      </c>
    </row>
    <row r="1735" spans="1:1" x14ac:dyDescent="0.25">
      <c r="A1735" s="5" t="str">
        <f t="shared" si="38"/>
        <v/>
      </c>
    </row>
    <row r="1736" spans="1:1" x14ac:dyDescent="0.25">
      <c r="A1736" s="5" t="str">
        <f t="shared" si="38"/>
        <v/>
      </c>
    </row>
    <row r="1737" spans="1:1" x14ac:dyDescent="0.25">
      <c r="A1737" s="5" t="str">
        <f t="shared" si="38"/>
        <v/>
      </c>
    </row>
    <row r="1738" spans="1:1" x14ac:dyDescent="0.25">
      <c r="A1738" s="5" t="str">
        <f t="shared" si="38"/>
        <v/>
      </c>
    </row>
    <row r="1739" spans="1:1" x14ac:dyDescent="0.25">
      <c r="A1739" s="5" t="str">
        <f t="shared" si="38"/>
        <v/>
      </c>
    </row>
    <row r="1740" spans="1:1" x14ac:dyDescent="0.25">
      <c r="A1740" s="5" t="str">
        <f t="shared" si="38"/>
        <v/>
      </c>
    </row>
    <row r="1741" spans="1:1" x14ac:dyDescent="0.25">
      <c r="A1741" s="5" t="str">
        <f t="shared" si="38"/>
        <v/>
      </c>
    </row>
    <row r="1742" spans="1:1" x14ac:dyDescent="0.25">
      <c r="A1742" s="5" t="str">
        <f t="shared" si="38"/>
        <v/>
      </c>
    </row>
    <row r="1743" spans="1:1" x14ac:dyDescent="0.25">
      <c r="A1743" s="5" t="str">
        <f t="shared" si="38"/>
        <v/>
      </c>
    </row>
    <row r="1744" spans="1:1" x14ac:dyDescent="0.25">
      <c r="A1744" s="5" t="str">
        <f t="shared" si="38"/>
        <v/>
      </c>
    </row>
    <row r="1745" spans="1:1" x14ac:dyDescent="0.25">
      <c r="A1745" s="5" t="str">
        <f t="shared" si="38"/>
        <v/>
      </c>
    </row>
    <row r="1746" spans="1:1" x14ac:dyDescent="0.25">
      <c r="A1746" s="5" t="str">
        <f t="shared" si="38"/>
        <v/>
      </c>
    </row>
    <row r="1747" spans="1:1" x14ac:dyDescent="0.25">
      <c r="A1747" s="5" t="str">
        <f t="shared" si="38"/>
        <v/>
      </c>
    </row>
    <row r="1748" spans="1:1" x14ac:dyDescent="0.25">
      <c r="A1748" s="5" t="str">
        <f t="shared" si="38"/>
        <v/>
      </c>
    </row>
    <row r="1749" spans="1:1" x14ac:dyDescent="0.25">
      <c r="A1749" s="5" t="str">
        <f t="shared" si="38"/>
        <v/>
      </c>
    </row>
    <row r="1750" spans="1:1" x14ac:dyDescent="0.25">
      <c r="A1750" s="5" t="str">
        <f t="shared" si="38"/>
        <v/>
      </c>
    </row>
    <row r="1751" spans="1:1" x14ac:dyDescent="0.25">
      <c r="A1751" s="5" t="str">
        <f t="shared" si="38"/>
        <v/>
      </c>
    </row>
    <row r="1752" spans="1:1" x14ac:dyDescent="0.25">
      <c r="A1752" s="5" t="str">
        <f t="shared" si="38"/>
        <v/>
      </c>
    </row>
    <row r="1753" spans="1:1" x14ac:dyDescent="0.25">
      <c r="A1753" s="5" t="str">
        <f t="shared" si="38"/>
        <v/>
      </c>
    </row>
    <row r="1754" spans="1:1" x14ac:dyDescent="0.25">
      <c r="A1754" s="5" t="str">
        <f t="shared" si="38"/>
        <v/>
      </c>
    </row>
    <row r="1755" spans="1:1" x14ac:dyDescent="0.25">
      <c r="A1755" s="5" t="str">
        <f t="shared" si="38"/>
        <v/>
      </c>
    </row>
    <row r="1756" spans="1:1" x14ac:dyDescent="0.25">
      <c r="A1756" s="5" t="str">
        <f t="shared" si="38"/>
        <v/>
      </c>
    </row>
    <row r="1757" spans="1:1" x14ac:dyDescent="0.25">
      <c r="A1757" s="5" t="str">
        <f t="shared" si="38"/>
        <v/>
      </c>
    </row>
    <row r="1758" spans="1:1" x14ac:dyDescent="0.25">
      <c r="A1758" s="5" t="str">
        <f t="shared" si="38"/>
        <v/>
      </c>
    </row>
    <row r="1759" spans="1:1" x14ac:dyDescent="0.25">
      <c r="A1759" s="5" t="str">
        <f t="shared" si="38"/>
        <v/>
      </c>
    </row>
    <row r="1760" spans="1:1" x14ac:dyDescent="0.25">
      <c r="A1760" s="5" t="str">
        <f t="shared" si="38"/>
        <v/>
      </c>
    </row>
    <row r="1761" spans="1:1" x14ac:dyDescent="0.25">
      <c r="A1761" s="5" t="str">
        <f t="shared" si="38"/>
        <v/>
      </c>
    </row>
    <row r="1762" spans="1:1" x14ac:dyDescent="0.25">
      <c r="A1762" s="5" t="str">
        <f t="shared" si="38"/>
        <v/>
      </c>
    </row>
    <row r="1763" spans="1:1" x14ac:dyDescent="0.25">
      <c r="A1763" s="5" t="str">
        <f t="shared" si="38"/>
        <v/>
      </c>
    </row>
    <row r="1764" spans="1:1" x14ac:dyDescent="0.25">
      <c r="A1764" s="5" t="str">
        <f t="shared" si="38"/>
        <v/>
      </c>
    </row>
    <row r="1765" spans="1:1" x14ac:dyDescent="0.25">
      <c r="A1765" s="5" t="str">
        <f t="shared" si="38"/>
        <v/>
      </c>
    </row>
    <row r="1766" spans="1:1" x14ac:dyDescent="0.25">
      <c r="A1766" s="5" t="str">
        <f t="shared" si="38"/>
        <v/>
      </c>
    </row>
    <row r="1767" spans="1:1" x14ac:dyDescent="0.25">
      <c r="A1767" s="5" t="str">
        <f t="shared" si="38"/>
        <v/>
      </c>
    </row>
    <row r="1768" spans="1:1" x14ac:dyDescent="0.25">
      <c r="A1768" s="5" t="str">
        <f t="shared" si="38"/>
        <v/>
      </c>
    </row>
    <row r="1769" spans="1:1" x14ac:dyDescent="0.25">
      <c r="A1769" s="5" t="str">
        <f t="shared" si="38"/>
        <v/>
      </c>
    </row>
    <row r="1770" spans="1:1" x14ac:dyDescent="0.25">
      <c r="A1770" s="5" t="str">
        <f t="shared" si="38"/>
        <v/>
      </c>
    </row>
    <row r="1771" spans="1:1" x14ac:dyDescent="0.25">
      <c r="A1771" s="5" t="str">
        <f t="shared" si="38"/>
        <v/>
      </c>
    </row>
    <row r="1772" spans="1:1" x14ac:dyDescent="0.25">
      <c r="A1772" s="5" t="str">
        <f t="shared" si="38"/>
        <v/>
      </c>
    </row>
    <row r="1773" spans="1:1" x14ac:dyDescent="0.25">
      <c r="A1773" s="5" t="str">
        <f t="shared" si="38"/>
        <v/>
      </c>
    </row>
    <row r="1774" spans="1:1" x14ac:dyDescent="0.25">
      <c r="A1774" s="5" t="str">
        <f t="shared" si="38"/>
        <v/>
      </c>
    </row>
    <row r="1775" spans="1:1" x14ac:dyDescent="0.25">
      <c r="A1775" s="5" t="str">
        <f t="shared" si="38"/>
        <v/>
      </c>
    </row>
    <row r="1776" spans="1:1" x14ac:dyDescent="0.25">
      <c r="A1776" s="5" t="str">
        <f t="shared" si="38"/>
        <v/>
      </c>
    </row>
    <row r="1777" spans="1:1" x14ac:dyDescent="0.25">
      <c r="A1777" s="5" t="str">
        <f t="shared" si="38"/>
        <v/>
      </c>
    </row>
    <row r="1778" spans="1:1" x14ac:dyDescent="0.25">
      <c r="A1778" s="5" t="str">
        <f t="shared" si="38"/>
        <v/>
      </c>
    </row>
    <row r="1779" spans="1:1" x14ac:dyDescent="0.25">
      <c r="A1779" s="5" t="str">
        <f t="shared" si="38"/>
        <v/>
      </c>
    </row>
    <row r="1780" spans="1:1" x14ac:dyDescent="0.25">
      <c r="A1780" s="5" t="str">
        <f t="shared" si="38"/>
        <v/>
      </c>
    </row>
    <row r="1781" spans="1:1" x14ac:dyDescent="0.25">
      <c r="A1781" s="5" t="str">
        <f t="shared" si="38"/>
        <v/>
      </c>
    </row>
    <row r="1782" spans="1:1" x14ac:dyDescent="0.25">
      <c r="A1782" s="5" t="str">
        <f t="shared" si="38"/>
        <v/>
      </c>
    </row>
    <row r="1783" spans="1:1" x14ac:dyDescent="0.25">
      <c r="A1783" s="5" t="str">
        <f t="shared" si="38"/>
        <v/>
      </c>
    </row>
    <row r="1784" spans="1:1" x14ac:dyDescent="0.25">
      <c r="A1784" s="5" t="str">
        <f t="shared" si="38"/>
        <v/>
      </c>
    </row>
    <row r="1785" spans="1:1" x14ac:dyDescent="0.25">
      <c r="A1785" s="5" t="str">
        <f t="shared" si="38"/>
        <v/>
      </c>
    </row>
    <row r="1786" spans="1:1" x14ac:dyDescent="0.25">
      <c r="A1786" s="5" t="str">
        <f t="shared" si="38"/>
        <v/>
      </c>
    </row>
    <row r="1787" spans="1:1" x14ac:dyDescent="0.25">
      <c r="A1787" s="5" t="str">
        <f t="shared" si="38"/>
        <v/>
      </c>
    </row>
    <row r="1788" spans="1:1" x14ac:dyDescent="0.25">
      <c r="A1788" s="5" t="str">
        <f t="shared" si="38"/>
        <v/>
      </c>
    </row>
    <row r="1789" spans="1:1" x14ac:dyDescent="0.25">
      <c r="A1789" s="5" t="str">
        <f t="shared" si="38"/>
        <v/>
      </c>
    </row>
    <row r="1790" spans="1:1" x14ac:dyDescent="0.25">
      <c r="A1790" s="5" t="str">
        <f t="shared" si="38"/>
        <v/>
      </c>
    </row>
    <row r="1791" spans="1:1" x14ac:dyDescent="0.25">
      <c r="A1791" s="5" t="str">
        <f t="shared" si="38"/>
        <v/>
      </c>
    </row>
    <row r="1792" spans="1:1" x14ac:dyDescent="0.25">
      <c r="A1792" s="5" t="str">
        <f t="shared" si="38"/>
        <v/>
      </c>
    </row>
    <row r="1793" spans="1:1" x14ac:dyDescent="0.25">
      <c r="A1793" s="5" t="str">
        <f t="shared" si="38"/>
        <v/>
      </c>
    </row>
    <row r="1794" spans="1:1" x14ac:dyDescent="0.25">
      <c r="A1794" s="5" t="str">
        <f t="shared" ref="A1794:A1857" si="39">CONCATENATE(D1794,B1794)</f>
        <v/>
      </c>
    </row>
    <row r="1795" spans="1:1" x14ac:dyDescent="0.25">
      <c r="A1795" s="5" t="str">
        <f t="shared" si="39"/>
        <v/>
      </c>
    </row>
    <row r="1796" spans="1:1" x14ac:dyDescent="0.25">
      <c r="A1796" s="5" t="str">
        <f t="shared" si="39"/>
        <v/>
      </c>
    </row>
    <row r="1797" spans="1:1" x14ac:dyDescent="0.25">
      <c r="A1797" s="5" t="str">
        <f t="shared" si="39"/>
        <v/>
      </c>
    </row>
    <row r="1798" spans="1:1" x14ac:dyDescent="0.25">
      <c r="A1798" s="5" t="str">
        <f t="shared" si="39"/>
        <v/>
      </c>
    </row>
    <row r="1799" spans="1:1" x14ac:dyDescent="0.25">
      <c r="A1799" s="5" t="str">
        <f t="shared" si="39"/>
        <v/>
      </c>
    </row>
    <row r="1800" spans="1:1" x14ac:dyDescent="0.25">
      <c r="A1800" s="5" t="str">
        <f t="shared" si="39"/>
        <v/>
      </c>
    </row>
    <row r="1801" spans="1:1" x14ac:dyDescent="0.25">
      <c r="A1801" s="5" t="str">
        <f t="shared" si="39"/>
        <v/>
      </c>
    </row>
    <row r="1802" spans="1:1" x14ac:dyDescent="0.25">
      <c r="A1802" s="5" t="str">
        <f t="shared" si="39"/>
        <v/>
      </c>
    </row>
    <row r="1803" spans="1:1" x14ac:dyDescent="0.25">
      <c r="A1803" s="5" t="str">
        <f t="shared" si="39"/>
        <v/>
      </c>
    </row>
    <row r="1804" spans="1:1" x14ac:dyDescent="0.25">
      <c r="A1804" s="5" t="str">
        <f t="shared" si="39"/>
        <v/>
      </c>
    </row>
    <row r="1805" spans="1:1" x14ac:dyDescent="0.25">
      <c r="A1805" s="5" t="str">
        <f t="shared" si="39"/>
        <v/>
      </c>
    </row>
    <row r="1806" spans="1:1" x14ac:dyDescent="0.25">
      <c r="A1806" s="5" t="str">
        <f t="shared" si="39"/>
        <v/>
      </c>
    </row>
    <row r="1807" spans="1:1" x14ac:dyDescent="0.25">
      <c r="A1807" s="5" t="str">
        <f t="shared" si="39"/>
        <v/>
      </c>
    </row>
    <row r="1808" spans="1:1" x14ac:dyDescent="0.25">
      <c r="A1808" s="5" t="str">
        <f t="shared" si="39"/>
        <v/>
      </c>
    </row>
    <row r="1809" spans="1:1" x14ac:dyDescent="0.25">
      <c r="A1809" s="5" t="str">
        <f t="shared" si="39"/>
        <v/>
      </c>
    </row>
    <row r="1810" spans="1:1" x14ac:dyDescent="0.25">
      <c r="A1810" s="5" t="str">
        <f t="shared" si="39"/>
        <v/>
      </c>
    </row>
    <row r="1811" spans="1:1" x14ac:dyDescent="0.25">
      <c r="A1811" s="5" t="str">
        <f t="shared" si="39"/>
        <v/>
      </c>
    </row>
    <row r="1812" spans="1:1" x14ac:dyDescent="0.25">
      <c r="A1812" s="5" t="str">
        <f t="shared" si="39"/>
        <v/>
      </c>
    </row>
    <row r="1813" spans="1:1" x14ac:dyDescent="0.25">
      <c r="A1813" s="5" t="str">
        <f t="shared" si="39"/>
        <v/>
      </c>
    </row>
    <row r="1814" spans="1:1" x14ac:dyDescent="0.25">
      <c r="A1814" s="5" t="str">
        <f t="shared" si="39"/>
        <v/>
      </c>
    </row>
    <row r="1815" spans="1:1" x14ac:dyDescent="0.25">
      <c r="A1815" s="5" t="str">
        <f t="shared" si="39"/>
        <v/>
      </c>
    </row>
    <row r="1816" spans="1:1" x14ac:dyDescent="0.25">
      <c r="A1816" s="5" t="str">
        <f t="shared" si="39"/>
        <v/>
      </c>
    </row>
    <row r="1817" spans="1:1" x14ac:dyDescent="0.25">
      <c r="A1817" s="5" t="str">
        <f t="shared" si="39"/>
        <v/>
      </c>
    </row>
    <row r="1818" spans="1:1" x14ac:dyDescent="0.25">
      <c r="A1818" s="5" t="str">
        <f t="shared" si="39"/>
        <v/>
      </c>
    </row>
    <row r="1819" spans="1:1" x14ac:dyDescent="0.25">
      <c r="A1819" s="5" t="str">
        <f t="shared" si="39"/>
        <v/>
      </c>
    </row>
    <row r="1820" spans="1:1" x14ac:dyDescent="0.25">
      <c r="A1820" s="5" t="str">
        <f t="shared" si="39"/>
        <v/>
      </c>
    </row>
    <row r="1821" spans="1:1" x14ac:dyDescent="0.25">
      <c r="A1821" s="5" t="str">
        <f t="shared" si="39"/>
        <v/>
      </c>
    </row>
    <row r="1822" spans="1:1" x14ac:dyDescent="0.25">
      <c r="A1822" s="5" t="str">
        <f t="shared" si="39"/>
        <v/>
      </c>
    </row>
    <row r="1823" spans="1:1" x14ac:dyDescent="0.25">
      <c r="A1823" s="5" t="str">
        <f t="shared" si="39"/>
        <v/>
      </c>
    </row>
    <row r="1824" spans="1:1" x14ac:dyDescent="0.25">
      <c r="A1824" s="5" t="str">
        <f t="shared" si="39"/>
        <v/>
      </c>
    </row>
    <row r="1825" spans="1:1" x14ac:dyDescent="0.25">
      <c r="A1825" s="5" t="str">
        <f t="shared" si="39"/>
        <v/>
      </c>
    </row>
    <row r="1826" spans="1:1" x14ac:dyDescent="0.25">
      <c r="A1826" s="5" t="str">
        <f t="shared" si="39"/>
        <v/>
      </c>
    </row>
    <row r="1827" spans="1:1" x14ac:dyDescent="0.25">
      <c r="A1827" s="5" t="str">
        <f t="shared" si="39"/>
        <v/>
      </c>
    </row>
    <row r="1828" spans="1:1" x14ac:dyDescent="0.25">
      <c r="A1828" s="5" t="str">
        <f t="shared" si="39"/>
        <v/>
      </c>
    </row>
    <row r="1829" spans="1:1" x14ac:dyDescent="0.25">
      <c r="A1829" s="5" t="str">
        <f t="shared" si="39"/>
        <v/>
      </c>
    </row>
    <row r="1830" spans="1:1" x14ac:dyDescent="0.25">
      <c r="A1830" s="5" t="str">
        <f t="shared" si="39"/>
        <v/>
      </c>
    </row>
    <row r="1831" spans="1:1" x14ac:dyDescent="0.25">
      <c r="A1831" s="5" t="str">
        <f t="shared" si="39"/>
        <v/>
      </c>
    </row>
    <row r="1832" spans="1:1" x14ac:dyDescent="0.25">
      <c r="A1832" s="5" t="str">
        <f t="shared" si="39"/>
        <v/>
      </c>
    </row>
    <row r="1833" spans="1:1" x14ac:dyDescent="0.25">
      <c r="A1833" s="5" t="str">
        <f t="shared" si="39"/>
        <v/>
      </c>
    </row>
    <row r="1834" spans="1:1" x14ac:dyDescent="0.25">
      <c r="A1834" s="5" t="str">
        <f t="shared" si="39"/>
        <v/>
      </c>
    </row>
    <row r="1835" spans="1:1" x14ac:dyDescent="0.25">
      <c r="A1835" s="5" t="str">
        <f t="shared" si="39"/>
        <v/>
      </c>
    </row>
    <row r="1836" spans="1:1" x14ac:dyDescent="0.25">
      <c r="A1836" s="5" t="str">
        <f t="shared" si="39"/>
        <v/>
      </c>
    </row>
    <row r="1837" spans="1:1" x14ac:dyDescent="0.25">
      <c r="A1837" s="5" t="str">
        <f t="shared" si="39"/>
        <v/>
      </c>
    </row>
    <row r="1838" spans="1:1" x14ac:dyDescent="0.25">
      <c r="A1838" s="5" t="str">
        <f t="shared" si="39"/>
        <v/>
      </c>
    </row>
    <row r="1839" spans="1:1" x14ac:dyDescent="0.25">
      <c r="A1839" s="5" t="str">
        <f t="shared" si="39"/>
        <v/>
      </c>
    </row>
    <row r="1840" spans="1:1" x14ac:dyDescent="0.25">
      <c r="A1840" s="5" t="str">
        <f t="shared" si="39"/>
        <v/>
      </c>
    </row>
    <row r="1841" spans="1:1" x14ac:dyDescent="0.25">
      <c r="A1841" s="5" t="str">
        <f t="shared" si="39"/>
        <v/>
      </c>
    </row>
    <row r="1842" spans="1:1" x14ac:dyDescent="0.25">
      <c r="A1842" s="5" t="str">
        <f t="shared" si="39"/>
        <v/>
      </c>
    </row>
    <row r="1843" spans="1:1" x14ac:dyDescent="0.25">
      <c r="A1843" s="5" t="str">
        <f t="shared" si="39"/>
        <v/>
      </c>
    </row>
    <row r="1844" spans="1:1" x14ac:dyDescent="0.25">
      <c r="A1844" s="5" t="str">
        <f t="shared" si="39"/>
        <v/>
      </c>
    </row>
    <row r="1845" spans="1:1" x14ac:dyDescent="0.25">
      <c r="A1845" s="5" t="str">
        <f t="shared" si="39"/>
        <v/>
      </c>
    </row>
    <row r="1846" spans="1:1" x14ac:dyDescent="0.25">
      <c r="A1846" s="5" t="str">
        <f t="shared" si="39"/>
        <v/>
      </c>
    </row>
    <row r="1847" spans="1:1" x14ac:dyDescent="0.25">
      <c r="A1847" s="5" t="str">
        <f t="shared" si="39"/>
        <v/>
      </c>
    </row>
    <row r="1848" spans="1:1" x14ac:dyDescent="0.25">
      <c r="A1848" s="5" t="str">
        <f t="shared" si="39"/>
        <v/>
      </c>
    </row>
    <row r="1849" spans="1:1" x14ac:dyDescent="0.25">
      <c r="A1849" s="5" t="str">
        <f t="shared" si="39"/>
        <v/>
      </c>
    </row>
    <row r="1850" spans="1:1" x14ac:dyDescent="0.25">
      <c r="A1850" s="5" t="str">
        <f t="shared" si="39"/>
        <v/>
      </c>
    </row>
    <row r="1851" spans="1:1" x14ac:dyDescent="0.25">
      <c r="A1851" s="5" t="str">
        <f t="shared" si="39"/>
        <v/>
      </c>
    </row>
    <row r="1852" spans="1:1" x14ac:dyDescent="0.25">
      <c r="A1852" s="5" t="str">
        <f t="shared" si="39"/>
        <v/>
      </c>
    </row>
    <row r="1853" spans="1:1" x14ac:dyDescent="0.25">
      <c r="A1853" s="5" t="str">
        <f t="shared" si="39"/>
        <v/>
      </c>
    </row>
    <row r="1854" spans="1:1" x14ac:dyDescent="0.25">
      <c r="A1854" s="5" t="str">
        <f t="shared" si="39"/>
        <v/>
      </c>
    </row>
    <row r="1855" spans="1:1" x14ac:dyDescent="0.25">
      <c r="A1855" s="5" t="str">
        <f t="shared" si="39"/>
        <v/>
      </c>
    </row>
    <row r="1856" spans="1:1" x14ac:dyDescent="0.25">
      <c r="A1856" s="5" t="str">
        <f t="shared" si="39"/>
        <v/>
      </c>
    </row>
    <row r="1857" spans="1:1" x14ac:dyDescent="0.25">
      <c r="A1857" s="5" t="str">
        <f t="shared" si="39"/>
        <v/>
      </c>
    </row>
    <row r="1858" spans="1:1" x14ac:dyDescent="0.25">
      <c r="A1858" s="5" t="str">
        <f t="shared" ref="A1858:A1921" si="40">CONCATENATE(D1858,B1858)</f>
        <v/>
      </c>
    </row>
    <row r="1859" spans="1:1" x14ac:dyDescent="0.25">
      <c r="A1859" s="5" t="str">
        <f t="shared" si="40"/>
        <v/>
      </c>
    </row>
    <row r="1860" spans="1:1" x14ac:dyDescent="0.25">
      <c r="A1860" s="5" t="str">
        <f t="shared" si="40"/>
        <v/>
      </c>
    </row>
    <row r="1861" spans="1:1" x14ac:dyDescent="0.25">
      <c r="A1861" s="5" t="str">
        <f t="shared" si="40"/>
        <v/>
      </c>
    </row>
    <row r="1862" spans="1:1" x14ac:dyDescent="0.25">
      <c r="A1862" s="5" t="str">
        <f t="shared" si="40"/>
        <v/>
      </c>
    </row>
    <row r="1863" spans="1:1" x14ac:dyDescent="0.25">
      <c r="A1863" s="5" t="str">
        <f t="shared" si="40"/>
        <v/>
      </c>
    </row>
    <row r="1864" spans="1:1" x14ac:dyDescent="0.25">
      <c r="A1864" s="5" t="str">
        <f t="shared" si="40"/>
        <v/>
      </c>
    </row>
    <row r="1865" spans="1:1" x14ac:dyDescent="0.25">
      <c r="A1865" s="5" t="str">
        <f t="shared" si="40"/>
        <v/>
      </c>
    </row>
    <row r="1866" spans="1:1" x14ac:dyDescent="0.25">
      <c r="A1866" s="5" t="str">
        <f t="shared" si="40"/>
        <v/>
      </c>
    </row>
    <row r="1867" spans="1:1" x14ac:dyDescent="0.25">
      <c r="A1867" s="5" t="str">
        <f t="shared" si="40"/>
        <v/>
      </c>
    </row>
    <row r="1868" spans="1:1" x14ac:dyDescent="0.25">
      <c r="A1868" s="5" t="str">
        <f t="shared" si="40"/>
        <v/>
      </c>
    </row>
    <row r="1869" spans="1:1" x14ac:dyDescent="0.25">
      <c r="A1869" s="5" t="str">
        <f t="shared" si="40"/>
        <v/>
      </c>
    </row>
    <row r="1870" spans="1:1" x14ac:dyDescent="0.25">
      <c r="A1870" s="5" t="str">
        <f t="shared" si="40"/>
        <v/>
      </c>
    </row>
    <row r="1871" spans="1:1" x14ac:dyDescent="0.25">
      <c r="A1871" s="5" t="str">
        <f t="shared" si="40"/>
        <v/>
      </c>
    </row>
    <row r="1872" spans="1:1" x14ac:dyDescent="0.25">
      <c r="A1872" s="5" t="str">
        <f t="shared" si="40"/>
        <v/>
      </c>
    </row>
    <row r="1873" spans="1:1" x14ac:dyDescent="0.25">
      <c r="A1873" s="5" t="str">
        <f t="shared" si="40"/>
        <v/>
      </c>
    </row>
    <row r="1874" spans="1:1" x14ac:dyDescent="0.25">
      <c r="A1874" s="5" t="str">
        <f t="shared" si="40"/>
        <v/>
      </c>
    </row>
    <row r="1875" spans="1:1" x14ac:dyDescent="0.25">
      <c r="A1875" s="5" t="str">
        <f t="shared" si="40"/>
        <v/>
      </c>
    </row>
    <row r="1876" spans="1:1" x14ac:dyDescent="0.25">
      <c r="A1876" s="5" t="str">
        <f t="shared" si="40"/>
        <v/>
      </c>
    </row>
    <row r="1877" spans="1:1" x14ac:dyDescent="0.25">
      <c r="A1877" s="5" t="str">
        <f t="shared" si="40"/>
        <v/>
      </c>
    </row>
    <row r="1878" spans="1:1" x14ac:dyDescent="0.25">
      <c r="A1878" s="5" t="str">
        <f t="shared" si="40"/>
        <v/>
      </c>
    </row>
    <row r="1879" spans="1:1" x14ac:dyDescent="0.25">
      <c r="A1879" s="5" t="str">
        <f t="shared" si="40"/>
        <v/>
      </c>
    </row>
    <row r="1880" spans="1:1" x14ac:dyDescent="0.25">
      <c r="A1880" s="5" t="str">
        <f t="shared" si="40"/>
        <v/>
      </c>
    </row>
    <row r="1881" spans="1:1" x14ac:dyDescent="0.25">
      <c r="A1881" s="5" t="str">
        <f t="shared" si="40"/>
        <v/>
      </c>
    </row>
    <row r="1882" spans="1:1" x14ac:dyDescent="0.25">
      <c r="A1882" s="5" t="str">
        <f t="shared" si="40"/>
        <v/>
      </c>
    </row>
    <row r="1883" spans="1:1" x14ac:dyDescent="0.25">
      <c r="A1883" s="5" t="str">
        <f t="shared" si="40"/>
        <v/>
      </c>
    </row>
    <row r="1884" spans="1:1" x14ac:dyDescent="0.25">
      <c r="A1884" s="5" t="str">
        <f t="shared" si="40"/>
        <v/>
      </c>
    </row>
    <row r="1885" spans="1:1" x14ac:dyDescent="0.25">
      <c r="A1885" s="5" t="str">
        <f t="shared" si="40"/>
        <v/>
      </c>
    </row>
    <row r="1886" spans="1:1" x14ac:dyDescent="0.25">
      <c r="A1886" s="5" t="str">
        <f t="shared" si="40"/>
        <v/>
      </c>
    </row>
    <row r="1887" spans="1:1" x14ac:dyDescent="0.25">
      <c r="A1887" s="5" t="str">
        <f t="shared" si="40"/>
        <v/>
      </c>
    </row>
    <row r="1888" spans="1:1" x14ac:dyDescent="0.25">
      <c r="A1888" s="5" t="str">
        <f t="shared" si="40"/>
        <v/>
      </c>
    </row>
    <row r="1889" spans="1:1" x14ac:dyDescent="0.25">
      <c r="A1889" s="5" t="str">
        <f t="shared" si="40"/>
        <v/>
      </c>
    </row>
    <row r="1890" spans="1:1" x14ac:dyDescent="0.25">
      <c r="A1890" s="5" t="str">
        <f t="shared" si="40"/>
        <v/>
      </c>
    </row>
    <row r="1891" spans="1:1" x14ac:dyDescent="0.25">
      <c r="A1891" s="5" t="str">
        <f t="shared" si="40"/>
        <v/>
      </c>
    </row>
    <row r="1892" spans="1:1" x14ac:dyDescent="0.25">
      <c r="A1892" s="5" t="str">
        <f t="shared" si="40"/>
        <v/>
      </c>
    </row>
    <row r="1893" spans="1:1" x14ac:dyDescent="0.25">
      <c r="A1893" s="5" t="str">
        <f t="shared" si="40"/>
        <v/>
      </c>
    </row>
    <row r="1894" spans="1:1" x14ac:dyDescent="0.25">
      <c r="A1894" s="5" t="str">
        <f t="shared" si="40"/>
        <v/>
      </c>
    </row>
    <row r="1895" spans="1:1" x14ac:dyDescent="0.25">
      <c r="A1895" s="5" t="str">
        <f t="shared" si="40"/>
        <v/>
      </c>
    </row>
    <row r="1896" spans="1:1" x14ac:dyDescent="0.25">
      <c r="A1896" s="5" t="str">
        <f t="shared" si="40"/>
        <v/>
      </c>
    </row>
    <row r="1897" spans="1:1" x14ac:dyDescent="0.25">
      <c r="A1897" s="5" t="str">
        <f t="shared" si="40"/>
        <v/>
      </c>
    </row>
    <row r="1898" spans="1:1" x14ac:dyDescent="0.25">
      <c r="A1898" s="5" t="str">
        <f t="shared" si="40"/>
        <v/>
      </c>
    </row>
    <row r="1899" spans="1:1" x14ac:dyDescent="0.25">
      <c r="A1899" s="5" t="str">
        <f t="shared" si="40"/>
        <v/>
      </c>
    </row>
    <row r="1900" spans="1:1" x14ac:dyDescent="0.25">
      <c r="A1900" s="5" t="str">
        <f t="shared" si="40"/>
        <v/>
      </c>
    </row>
    <row r="1901" spans="1:1" x14ac:dyDescent="0.25">
      <c r="A1901" s="5" t="str">
        <f t="shared" si="40"/>
        <v/>
      </c>
    </row>
    <row r="1902" spans="1:1" x14ac:dyDescent="0.25">
      <c r="A1902" s="5" t="str">
        <f t="shared" si="40"/>
        <v/>
      </c>
    </row>
    <row r="1903" spans="1:1" x14ac:dyDescent="0.25">
      <c r="A1903" s="5" t="str">
        <f t="shared" si="40"/>
        <v/>
      </c>
    </row>
    <row r="1904" spans="1:1" x14ac:dyDescent="0.25">
      <c r="A1904" s="5" t="str">
        <f t="shared" si="40"/>
        <v/>
      </c>
    </row>
    <row r="1905" spans="1:1" x14ac:dyDescent="0.25">
      <c r="A1905" s="5" t="str">
        <f t="shared" si="40"/>
        <v/>
      </c>
    </row>
    <row r="1906" spans="1:1" x14ac:dyDescent="0.25">
      <c r="A1906" s="5" t="str">
        <f t="shared" si="40"/>
        <v/>
      </c>
    </row>
    <row r="1907" spans="1:1" x14ac:dyDescent="0.25">
      <c r="A1907" s="5" t="str">
        <f t="shared" si="40"/>
        <v/>
      </c>
    </row>
    <row r="1908" spans="1:1" x14ac:dyDescent="0.25">
      <c r="A1908" s="5" t="str">
        <f t="shared" si="40"/>
        <v/>
      </c>
    </row>
    <row r="1909" spans="1:1" x14ac:dyDescent="0.25">
      <c r="A1909" s="5" t="str">
        <f t="shared" si="40"/>
        <v/>
      </c>
    </row>
    <row r="1910" spans="1:1" x14ac:dyDescent="0.25">
      <c r="A1910" s="5" t="str">
        <f t="shared" si="40"/>
        <v/>
      </c>
    </row>
    <row r="1911" spans="1:1" x14ac:dyDescent="0.25">
      <c r="A1911" s="5" t="str">
        <f t="shared" si="40"/>
        <v/>
      </c>
    </row>
    <row r="1912" spans="1:1" x14ac:dyDescent="0.25">
      <c r="A1912" s="5" t="str">
        <f t="shared" si="40"/>
        <v/>
      </c>
    </row>
    <row r="1913" spans="1:1" x14ac:dyDescent="0.25">
      <c r="A1913" s="5" t="str">
        <f t="shared" si="40"/>
        <v/>
      </c>
    </row>
    <row r="1914" spans="1:1" x14ac:dyDescent="0.25">
      <c r="A1914" s="5" t="str">
        <f t="shared" si="40"/>
        <v/>
      </c>
    </row>
    <row r="1915" spans="1:1" x14ac:dyDescent="0.25">
      <c r="A1915" s="5" t="str">
        <f t="shared" si="40"/>
        <v/>
      </c>
    </row>
    <row r="1916" spans="1:1" x14ac:dyDescent="0.25">
      <c r="A1916" s="5" t="str">
        <f t="shared" si="40"/>
        <v/>
      </c>
    </row>
    <row r="1917" spans="1:1" x14ac:dyDescent="0.25">
      <c r="A1917" s="5" t="str">
        <f t="shared" si="40"/>
        <v/>
      </c>
    </row>
    <row r="1918" spans="1:1" x14ac:dyDescent="0.25">
      <c r="A1918" s="5" t="str">
        <f t="shared" si="40"/>
        <v/>
      </c>
    </row>
    <row r="1919" spans="1:1" x14ac:dyDescent="0.25">
      <c r="A1919" s="5" t="str">
        <f t="shared" si="40"/>
        <v/>
      </c>
    </row>
    <row r="1920" spans="1:1" x14ac:dyDescent="0.25">
      <c r="A1920" s="5" t="str">
        <f t="shared" si="40"/>
        <v/>
      </c>
    </row>
    <row r="1921" spans="1:1" x14ac:dyDescent="0.25">
      <c r="A1921" s="5" t="str">
        <f t="shared" si="40"/>
        <v/>
      </c>
    </row>
    <row r="1922" spans="1:1" x14ac:dyDescent="0.25">
      <c r="A1922" s="5" t="str">
        <f t="shared" ref="A1922:A1930" si="41">CONCATENATE(D1922,B1922)</f>
        <v/>
      </c>
    </row>
    <row r="1923" spans="1:1" x14ac:dyDescent="0.25">
      <c r="A1923" s="5" t="str">
        <f t="shared" si="41"/>
        <v/>
      </c>
    </row>
    <row r="1924" spans="1:1" x14ac:dyDescent="0.25">
      <c r="A1924" s="5" t="str">
        <f t="shared" si="41"/>
        <v/>
      </c>
    </row>
    <row r="1925" spans="1:1" x14ac:dyDescent="0.25">
      <c r="A1925" s="5" t="str">
        <f t="shared" si="41"/>
        <v/>
      </c>
    </row>
    <row r="1926" spans="1:1" x14ac:dyDescent="0.25">
      <c r="A1926" s="5" t="str">
        <f t="shared" si="41"/>
        <v/>
      </c>
    </row>
    <row r="1927" spans="1:1" x14ac:dyDescent="0.25">
      <c r="A1927" s="5" t="str">
        <f t="shared" si="41"/>
        <v/>
      </c>
    </row>
    <row r="1928" spans="1:1" x14ac:dyDescent="0.25">
      <c r="A1928" s="5" t="str">
        <f t="shared" si="41"/>
        <v/>
      </c>
    </row>
    <row r="1929" spans="1:1" x14ac:dyDescent="0.25">
      <c r="A1929" s="5" t="str">
        <f t="shared" si="41"/>
        <v/>
      </c>
    </row>
    <row r="1930" spans="1:1" x14ac:dyDescent="0.25">
      <c r="A1930" s="5" t="str">
        <f t="shared" si="41"/>
        <v/>
      </c>
    </row>
    <row r="1931" spans="1:1" x14ac:dyDescent="0.25"/>
    <row r="1932" spans="1:1" x14ac:dyDescent="0.25"/>
    <row r="1933" spans="1:1" x14ac:dyDescent="0.25"/>
    <row r="1934" spans="1:1" x14ac:dyDescent="0.25"/>
    <row r="1935" spans="1:1" x14ac:dyDescent="0.25"/>
    <row r="1936" spans="1:1" x14ac:dyDescent="0.25"/>
    <row r="1937" x14ac:dyDescent="0.25"/>
    <row r="1938" x14ac:dyDescent="0.25"/>
    <row r="1939" x14ac:dyDescent="0.25"/>
    <row r="1940" x14ac:dyDescent="0.25"/>
    <row r="1941" x14ac:dyDescent="0.25"/>
    <row r="1942" x14ac:dyDescent="0.25"/>
    <row r="1943" x14ac:dyDescent="0.25"/>
    <row r="1944" x14ac:dyDescent="0.25"/>
    <row r="1945" x14ac:dyDescent="0.25"/>
    <row r="1946" x14ac:dyDescent="0.25"/>
    <row r="1947" x14ac:dyDescent="0.25"/>
    <row r="1948" x14ac:dyDescent="0.25"/>
    <row r="1949" x14ac:dyDescent="0.25"/>
    <row r="1950" x14ac:dyDescent="0.25"/>
    <row r="1951" x14ac:dyDescent="0.25"/>
    <row r="1952" x14ac:dyDescent="0.25"/>
    <row r="1953" x14ac:dyDescent="0.25"/>
    <row r="1954" x14ac:dyDescent="0.25"/>
    <row r="1955" x14ac:dyDescent="0.25"/>
    <row r="1956" x14ac:dyDescent="0.25"/>
    <row r="1957" x14ac:dyDescent="0.25"/>
    <row r="1958" x14ac:dyDescent="0.25"/>
    <row r="1959" x14ac:dyDescent="0.25"/>
    <row r="1960" x14ac:dyDescent="0.25"/>
    <row r="1961" x14ac:dyDescent="0.25"/>
    <row r="1962" x14ac:dyDescent="0.25"/>
    <row r="1963" x14ac:dyDescent="0.25"/>
    <row r="1964" x14ac:dyDescent="0.25"/>
    <row r="1965" x14ac:dyDescent="0.25"/>
    <row r="1966" x14ac:dyDescent="0.25"/>
    <row r="1967" x14ac:dyDescent="0.25"/>
    <row r="1968" x14ac:dyDescent="0.25"/>
    <row r="1969" x14ac:dyDescent="0.25"/>
    <row r="1970" x14ac:dyDescent="0.25"/>
    <row r="1971" x14ac:dyDescent="0.25"/>
    <row r="1972" x14ac:dyDescent="0.25"/>
    <row r="1973" x14ac:dyDescent="0.25"/>
    <row r="1974" x14ac:dyDescent="0.25"/>
    <row r="1975" x14ac:dyDescent="0.25"/>
    <row r="1976" x14ac:dyDescent="0.25"/>
    <row r="1977" x14ac:dyDescent="0.25"/>
    <row r="1978" x14ac:dyDescent="0.25"/>
    <row r="1979" x14ac:dyDescent="0.25"/>
    <row r="1980" x14ac:dyDescent="0.25"/>
    <row r="1981" x14ac:dyDescent="0.25"/>
    <row r="1982" x14ac:dyDescent="0.25"/>
    <row r="1983" x14ac:dyDescent="0.25"/>
    <row r="1984" x14ac:dyDescent="0.25"/>
    <row r="1985" x14ac:dyDescent="0.25"/>
    <row r="1986" x14ac:dyDescent="0.25"/>
    <row r="1987" x14ac:dyDescent="0.25"/>
    <row r="1988" x14ac:dyDescent="0.25"/>
    <row r="1989" x14ac:dyDescent="0.25"/>
    <row r="1990" x14ac:dyDescent="0.25"/>
    <row r="1991" x14ac:dyDescent="0.25"/>
    <row r="1992" x14ac:dyDescent="0.25"/>
    <row r="1993" x14ac:dyDescent="0.25"/>
    <row r="1994" x14ac:dyDescent="0.25"/>
    <row r="1995" x14ac:dyDescent="0.25"/>
    <row r="1996" x14ac:dyDescent="0.25"/>
    <row r="1997" x14ac:dyDescent="0.25"/>
    <row r="1998" x14ac:dyDescent="0.25"/>
    <row r="1999" x14ac:dyDescent="0.25"/>
    <row r="2000" x14ac:dyDescent="0.25"/>
    <row r="2001" x14ac:dyDescent="0.25"/>
    <row r="2002" x14ac:dyDescent="0.25"/>
    <row r="2003" x14ac:dyDescent="0.25"/>
    <row r="2004" x14ac:dyDescent="0.25"/>
    <row r="2005" x14ac:dyDescent="0.25"/>
    <row r="2006" x14ac:dyDescent="0.25"/>
    <row r="2007" x14ac:dyDescent="0.25"/>
    <row r="2008" x14ac:dyDescent="0.25"/>
    <row r="2009" x14ac:dyDescent="0.25"/>
    <row r="2010" x14ac:dyDescent="0.25"/>
    <row r="2011" x14ac:dyDescent="0.25"/>
    <row r="2012" x14ac:dyDescent="0.25"/>
    <row r="2013" x14ac:dyDescent="0.25"/>
    <row r="2014" x14ac:dyDescent="0.25"/>
    <row r="2015" x14ac:dyDescent="0.25"/>
    <row r="2016" x14ac:dyDescent="0.25"/>
    <row r="2017" x14ac:dyDescent="0.25"/>
    <row r="2018" x14ac:dyDescent="0.25"/>
    <row r="2019" x14ac:dyDescent="0.25"/>
    <row r="2020" x14ac:dyDescent="0.25"/>
    <row r="2021" x14ac:dyDescent="0.25"/>
    <row r="2022" x14ac:dyDescent="0.25"/>
    <row r="2023" x14ac:dyDescent="0.25"/>
    <row r="2024" x14ac:dyDescent="0.25"/>
    <row r="2025" x14ac:dyDescent="0.25"/>
    <row r="2026" x14ac:dyDescent="0.25"/>
    <row r="2027" x14ac:dyDescent="0.25"/>
    <row r="2028" x14ac:dyDescent="0.25"/>
    <row r="2029" x14ac:dyDescent="0.25"/>
    <row r="2030" x14ac:dyDescent="0.25"/>
    <row r="2031" x14ac:dyDescent="0.25"/>
    <row r="2032" x14ac:dyDescent="0.25"/>
    <row r="2033" x14ac:dyDescent="0.25"/>
    <row r="2034" x14ac:dyDescent="0.25"/>
    <row r="2035" x14ac:dyDescent="0.25"/>
    <row r="2036" x14ac:dyDescent="0.25"/>
    <row r="2037" x14ac:dyDescent="0.25"/>
    <row r="2038" x14ac:dyDescent="0.25"/>
    <row r="2039" x14ac:dyDescent="0.25"/>
    <row r="2040" x14ac:dyDescent="0.25"/>
    <row r="2041" x14ac:dyDescent="0.25"/>
    <row r="2042" x14ac:dyDescent="0.25"/>
    <row r="2043" x14ac:dyDescent="0.25"/>
    <row r="2044" x14ac:dyDescent="0.25"/>
    <row r="2045" x14ac:dyDescent="0.25"/>
    <row r="2046" x14ac:dyDescent="0.25"/>
    <row r="2047" x14ac:dyDescent="0.25"/>
    <row r="2048" x14ac:dyDescent="0.25"/>
    <row r="2049" x14ac:dyDescent="0.25"/>
    <row r="2050" x14ac:dyDescent="0.25"/>
    <row r="2051" x14ac:dyDescent="0.25"/>
    <row r="2052" x14ac:dyDescent="0.25"/>
    <row r="2053" x14ac:dyDescent="0.25"/>
    <row r="2054" x14ac:dyDescent="0.25"/>
    <row r="2055" x14ac:dyDescent="0.25"/>
    <row r="2056" x14ac:dyDescent="0.25"/>
    <row r="2057" x14ac:dyDescent="0.25"/>
    <row r="2058" x14ac:dyDescent="0.25"/>
    <row r="2059" x14ac:dyDescent="0.25"/>
    <row r="2060" x14ac:dyDescent="0.25"/>
    <row r="2061" x14ac:dyDescent="0.25"/>
    <row r="2062" x14ac:dyDescent="0.25"/>
    <row r="2063" x14ac:dyDescent="0.25"/>
    <row r="2064" x14ac:dyDescent="0.25"/>
    <row r="2065" x14ac:dyDescent="0.25"/>
    <row r="2066" x14ac:dyDescent="0.25"/>
    <row r="2067" x14ac:dyDescent="0.25"/>
    <row r="2068" x14ac:dyDescent="0.25"/>
    <row r="2069" x14ac:dyDescent="0.25"/>
    <row r="2070" x14ac:dyDescent="0.25"/>
    <row r="2071" x14ac:dyDescent="0.25"/>
    <row r="2072" x14ac:dyDescent="0.25"/>
    <row r="2073" x14ac:dyDescent="0.25"/>
    <row r="2074" x14ac:dyDescent="0.25"/>
    <row r="2075" x14ac:dyDescent="0.25"/>
    <row r="2076" x14ac:dyDescent="0.25"/>
    <row r="2077" x14ac:dyDescent="0.25"/>
    <row r="2078" x14ac:dyDescent="0.25"/>
    <row r="2079" x14ac:dyDescent="0.25"/>
    <row r="2080" x14ac:dyDescent="0.25"/>
    <row r="2081" x14ac:dyDescent="0.25"/>
    <row r="2082" x14ac:dyDescent="0.25"/>
    <row r="2083" x14ac:dyDescent="0.25"/>
    <row r="2084" x14ac:dyDescent="0.25"/>
    <row r="2085" x14ac:dyDescent="0.25"/>
    <row r="2086" x14ac:dyDescent="0.25"/>
    <row r="2087" x14ac:dyDescent="0.25"/>
    <row r="2088" x14ac:dyDescent="0.25"/>
    <row r="2089" x14ac:dyDescent="0.25"/>
    <row r="2090" x14ac:dyDescent="0.25"/>
    <row r="2091" x14ac:dyDescent="0.25"/>
    <row r="2092" x14ac:dyDescent="0.25"/>
    <row r="2093" x14ac:dyDescent="0.25"/>
    <row r="2094" x14ac:dyDescent="0.25"/>
    <row r="2095" x14ac:dyDescent="0.25"/>
    <row r="2096" x14ac:dyDescent="0.25"/>
    <row r="2097" x14ac:dyDescent="0.25"/>
    <row r="2098" x14ac:dyDescent="0.25"/>
    <row r="2099" x14ac:dyDescent="0.25"/>
    <row r="2100" x14ac:dyDescent="0.25"/>
    <row r="2101" x14ac:dyDescent="0.25"/>
    <row r="2102" x14ac:dyDescent="0.25"/>
    <row r="2103" x14ac:dyDescent="0.25"/>
    <row r="2104" x14ac:dyDescent="0.25"/>
    <row r="2105" x14ac:dyDescent="0.25"/>
    <row r="2106" x14ac:dyDescent="0.25"/>
    <row r="2107" x14ac:dyDescent="0.25"/>
    <row r="2108" x14ac:dyDescent="0.25"/>
    <row r="2109" x14ac:dyDescent="0.25"/>
    <row r="2110" x14ac:dyDescent="0.25"/>
    <row r="2111" x14ac:dyDescent="0.25"/>
    <row r="2112" x14ac:dyDescent="0.25"/>
    <row r="2113" x14ac:dyDescent="0.25"/>
    <row r="2114" x14ac:dyDescent="0.25"/>
    <row r="2115" x14ac:dyDescent="0.25"/>
    <row r="2116" x14ac:dyDescent="0.25"/>
    <row r="2117" x14ac:dyDescent="0.25"/>
    <row r="2118" x14ac:dyDescent="0.25"/>
    <row r="2119" x14ac:dyDescent="0.25"/>
    <row r="2120" x14ac:dyDescent="0.25"/>
    <row r="2121" x14ac:dyDescent="0.25"/>
    <row r="2122" x14ac:dyDescent="0.25"/>
    <row r="2123" x14ac:dyDescent="0.25"/>
    <row r="2124" x14ac:dyDescent="0.25"/>
    <row r="2125" x14ac:dyDescent="0.25"/>
    <row r="2126" x14ac:dyDescent="0.25"/>
    <row r="2127" x14ac:dyDescent="0.25"/>
    <row r="2128" x14ac:dyDescent="0.25"/>
    <row r="2129" x14ac:dyDescent="0.25"/>
    <row r="2130" x14ac:dyDescent="0.25"/>
    <row r="2131" x14ac:dyDescent="0.25"/>
    <row r="2132" x14ac:dyDescent="0.25"/>
    <row r="2133" x14ac:dyDescent="0.25"/>
    <row r="2134" x14ac:dyDescent="0.25"/>
    <row r="2135" x14ac:dyDescent="0.25"/>
    <row r="2136" x14ac:dyDescent="0.25"/>
    <row r="2137" x14ac:dyDescent="0.25"/>
    <row r="2138" x14ac:dyDescent="0.25"/>
    <row r="2139" x14ac:dyDescent="0.25"/>
    <row r="2140" x14ac:dyDescent="0.25"/>
    <row r="2141" x14ac:dyDescent="0.25"/>
    <row r="2142" x14ac:dyDescent="0.25"/>
    <row r="2143" x14ac:dyDescent="0.25"/>
    <row r="2144" x14ac:dyDescent="0.25"/>
    <row r="2145" x14ac:dyDescent="0.25"/>
    <row r="2146" x14ac:dyDescent="0.25"/>
    <row r="2147" x14ac:dyDescent="0.25"/>
    <row r="2148" x14ac:dyDescent="0.25"/>
    <row r="2149" x14ac:dyDescent="0.25"/>
    <row r="2150" x14ac:dyDescent="0.25"/>
    <row r="2151" x14ac:dyDescent="0.25"/>
    <row r="2152" x14ac:dyDescent="0.25"/>
    <row r="2153" x14ac:dyDescent="0.25"/>
    <row r="2154" x14ac:dyDescent="0.25"/>
    <row r="2155" x14ac:dyDescent="0.25"/>
    <row r="2156" x14ac:dyDescent="0.25"/>
    <row r="2157" x14ac:dyDescent="0.25"/>
    <row r="2158" x14ac:dyDescent="0.25"/>
    <row r="2159" x14ac:dyDescent="0.25"/>
    <row r="2160" x14ac:dyDescent="0.25"/>
    <row r="2161" x14ac:dyDescent="0.25"/>
    <row r="2162" x14ac:dyDescent="0.25"/>
    <row r="2163" x14ac:dyDescent="0.25"/>
    <row r="2164" x14ac:dyDescent="0.25"/>
    <row r="2165" x14ac:dyDescent="0.25"/>
    <row r="2166" x14ac:dyDescent="0.25"/>
    <row r="2167" x14ac:dyDescent="0.25"/>
    <row r="2168" x14ac:dyDescent="0.25"/>
    <row r="2169" x14ac:dyDescent="0.25"/>
    <row r="2170" x14ac:dyDescent="0.25"/>
    <row r="2171" x14ac:dyDescent="0.25"/>
    <row r="2172" x14ac:dyDescent="0.25"/>
    <row r="2173" x14ac:dyDescent="0.25"/>
    <row r="2174" x14ac:dyDescent="0.25"/>
    <row r="2175" x14ac:dyDescent="0.25"/>
    <row r="2176" x14ac:dyDescent="0.25"/>
    <row r="2177" x14ac:dyDescent="0.25"/>
    <row r="2178" x14ac:dyDescent="0.25"/>
    <row r="2179" x14ac:dyDescent="0.25"/>
    <row r="2180" x14ac:dyDescent="0.25"/>
    <row r="2181" x14ac:dyDescent="0.25"/>
    <row r="2182" x14ac:dyDescent="0.25"/>
    <row r="2183" x14ac:dyDescent="0.25"/>
    <row r="2184" x14ac:dyDescent="0.25"/>
    <row r="2185" x14ac:dyDescent="0.25"/>
    <row r="2186" x14ac:dyDescent="0.25"/>
    <row r="2187" x14ac:dyDescent="0.25"/>
    <row r="2188" x14ac:dyDescent="0.25"/>
    <row r="2189" x14ac:dyDescent="0.25"/>
    <row r="2190" x14ac:dyDescent="0.25"/>
    <row r="2191" x14ac:dyDescent="0.25"/>
    <row r="2192" x14ac:dyDescent="0.25"/>
    <row r="2193" x14ac:dyDescent="0.25"/>
    <row r="2194" x14ac:dyDescent="0.25"/>
    <row r="2195" x14ac:dyDescent="0.25"/>
    <row r="2196" x14ac:dyDescent="0.25"/>
    <row r="2197" x14ac:dyDescent="0.25"/>
    <row r="2198" x14ac:dyDescent="0.25"/>
    <row r="2199" x14ac:dyDescent="0.25"/>
    <row r="2200" x14ac:dyDescent="0.25"/>
    <row r="2201" x14ac:dyDescent="0.25"/>
    <row r="2202" x14ac:dyDescent="0.25"/>
    <row r="2203" x14ac:dyDescent="0.25"/>
    <row r="2204" x14ac:dyDescent="0.25"/>
    <row r="2205" x14ac:dyDescent="0.25"/>
    <row r="2206" x14ac:dyDescent="0.25"/>
    <row r="2207" x14ac:dyDescent="0.25"/>
    <row r="2208" x14ac:dyDescent="0.25"/>
    <row r="2209" x14ac:dyDescent="0.25"/>
    <row r="2210" x14ac:dyDescent="0.25"/>
    <row r="2211" x14ac:dyDescent="0.25"/>
    <row r="2212" x14ac:dyDescent="0.25"/>
    <row r="2213" x14ac:dyDescent="0.25"/>
    <row r="2214" x14ac:dyDescent="0.25"/>
    <row r="2215" x14ac:dyDescent="0.25"/>
    <row r="2216" x14ac:dyDescent="0.25"/>
    <row r="2217" x14ac:dyDescent="0.25"/>
    <row r="2218" x14ac:dyDescent="0.25"/>
    <row r="2219" x14ac:dyDescent="0.25"/>
    <row r="2220" x14ac:dyDescent="0.25"/>
    <row r="2221" x14ac:dyDescent="0.25"/>
    <row r="2222" x14ac:dyDescent="0.25"/>
    <row r="2223" x14ac:dyDescent="0.25"/>
    <row r="2224" x14ac:dyDescent="0.25"/>
    <row r="2225" x14ac:dyDescent="0.25"/>
    <row r="2226" x14ac:dyDescent="0.25"/>
    <row r="2227" x14ac:dyDescent="0.25"/>
    <row r="2228" x14ac:dyDescent="0.25"/>
    <row r="2229" x14ac:dyDescent="0.25"/>
    <row r="2230" x14ac:dyDescent="0.25"/>
    <row r="2231" x14ac:dyDescent="0.25"/>
    <row r="2232" x14ac:dyDescent="0.25"/>
    <row r="2233" x14ac:dyDescent="0.25"/>
    <row r="2234" x14ac:dyDescent="0.25"/>
    <row r="2235" x14ac:dyDescent="0.25"/>
    <row r="2236" x14ac:dyDescent="0.25"/>
    <row r="2237" x14ac:dyDescent="0.25"/>
    <row r="2238" x14ac:dyDescent="0.25"/>
    <row r="2239" x14ac:dyDescent="0.25"/>
    <row r="2240" x14ac:dyDescent="0.25"/>
    <row r="2241" x14ac:dyDescent="0.25"/>
    <row r="2242" x14ac:dyDescent="0.25"/>
    <row r="2243" x14ac:dyDescent="0.25"/>
    <row r="2244" x14ac:dyDescent="0.25"/>
    <row r="2245" x14ac:dyDescent="0.25"/>
    <row r="2246" x14ac:dyDescent="0.25"/>
    <row r="2247" x14ac:dyDescent="0.25"/>
    <row r="2248" x14ac:dyDescent="0.25"/>
    <row r="2249" x14ac:dyDescent="0.25"/>
    <row r="2250" x14ac:dyDescent="0.25"/>
    <row r="2251" x14ac:dyDescent="0.25"/>
    <row r="2252" x14ac:dyDescent="0.25"/>
    <row r="2253" x14ac:dyDescent="0.25"/>
    <row r="2254" x14ac:dyDescent="0.25"/>
    <row r="2255" x14ac:dyDescent="0.25"/>
    <row r="2256" x14ac:dyDescent="0.25"/>
    <row r="2257" x14ac:dyDescent="0.25"/>
    <row r="2258" x14ac:dyDescent="0.25"/>
    <row r="2259" x14ac:dyDescent="0.25"/>
    <row r="2260" x14ac:dyDescent="0.25"/>
    <row r="2261" x14ac:dyDescent="0.25"/>
    <row r="2262" x14ac:dyDescent="0.25"/>
    <row r="2263" x14ac:dyDescent="0.25"/>
    <row r="2264" x14ac:dyDescent="0.25"/>
    <row r="2265" x14ac:dyDescent="0.25"/>
    <row r="2266" x14ac:dyDescent="0.25"/>
    <row r="2267" x14ac:dyDescent="0.25"/>
    <row r="2268" x14ac:dyDescent="0.25"/>
    <row r="2269" x14ac:dyDescent="0.25"/>
    <row r="2270" x14ac:dyDescent="0.25"/>
    <row r="2271" x14ac:dyDescent="0.25"/>
    <row r="2272" x14ac:dyDescent="0.25"/>
    <row r="2273" x14ac:dyDescent="0.25"/>
    <row r="2274" x14ac:dyDescent="0.25"/>
    <row r="2275" x14ac:dyDescent="0.25"/>
    <row r="2276" x14ac:dyDescent="0.25"/>
    <row r="2277" x14ac:dyDescent="0.25"/>
    <row r="2278" x14ac:dyDescent="0.25"/>
    <row r="2279" x14ac:dyDescent="0.25"/>
    <row r="2280" x14ac:dyDescent="0.25"/>
    <row r="2281" x14ac:dyDescent="0.25"/>
    <row r="2282" x14ac:dyDescent="0.25"/>
    <row r="2283" x14ac:dyDescent="0.25"/>
    <row r="2284" x14ac:dyDescent="0.25"/>
    <row r="2285" x14ac:dyDescent="0.25"/>
    <row r="2286" x14ac:dyDescent="0.25"/>
    <row r="2287" x14ac:dyDescent="0.25"/>
    <row r="2288" x14ac:dyDescent="0.25"/>
    <row r="2289" x14ac:dyDescent="0.25"/>
    <row r="2290" x14ac:dyDescent="0.25"/>
    <row r="2291" x14ac:dyDescent="0.25"/>
    <row r="2292" x14ac:dyDescent="0.25"/>
    <row r="2293" x14ac:dyDescent="0.25"/>
    <row r="2294" x14ac:dyDescent="0.25"/>
    <row r="2295" x14ac:dyDescent="0.25"/>
    <row r="2296" x14ac:dyDescent="0.25"/>
    <row r="2297" x14ac:dyDescent="0.25"/>
    <row r="2298" x14ac:dyDescent="0.25"/>
    <row r="2299" x14ac:dyDescent="0.25"/>
    <row r="2300" x14ac:dyDescent="0.25"/>
    <row r="2301" x14ac:dyDescent="0.25"/>
    <row r="2302" x14ac:dyDescent="0.25"/>
    <row r="2303" x14ac:dyDescent="0.25"/>
    <row r="2304" x14ac:dyDescent="0.25"/>
    <row r="2305" x14ac:dyDescent="0.25"/>
    <row r="2306" x14ac:dyDescent="0.25"/>
    <row r="2307" x14ac:dyDescent="0.25"/>
    <row r="2308" x14ac:dyDescent="0.25"/>
    <row r="2309" x14ac:dyDescent="0.25"/>
    <row r="2310" x14ac:dyDescent="0.25"/>
    <row r="2311" x14ac:dyDescent="0.25"/>
    <row r="2312" x14ac:dyDescent="0.25"/>
    <row r="2313" x14ac:dyDescent="0.25"/>
    <row r="2314" x14ac:dyDescent="0.25"/>
    <row r="2315" x14ac:dyDescent="0.25"/>
    <row r="2316" x14ac:dyDescent="0.25"/>
    <row r="2317" x14ac:dyDescent="0.25"/>
    <row r="2318" x14ac:dyDescent="0.25"/>
    <row r="2319" x14ac:dyDescent="0.25"/>
    <row r="2320" x14ac:dyDescent="0.25"/>
    <row r="2321" x14ac:dyDescent="0.25"/>
    <row r="2322" x14ac:dyDescent="0.25"/>
    <row r="2323" x14ac:dyDescent="0.25"/>
    <row r="2324" x14ac:dyDescent="0.25"/>
    <row r="2325" x14ac:dyDescent="0.25"/>
    <row r="2326" x14ac:dyDescent="0.25"/>
    <row r="2327" x14ac:dyDescent="0.25"/>
    <row r="2328" x14ac:dyDescent="0.25"/>
    <row r="2329" x14ac:dyDescent="0.25"/>
    <row r="2330" x14ac:dyDescent="0.25"/>
    <row r="2331" x14ac:dyDescent="0.25"/>
    <row r="2332" x14ac:dyDescent="0.25"/>
    <row r="2333" x14ac:dyDescent="0.25"/>
    <row r="2334" x14ac:dyDescent="0.25"/>
    <row r="2335" x14ac:dyDescent="0.25"/>
    <row r="2336" x14ac:dyDescent="0.25"/>
    <row r="2337" x14ac:dyDescent="0.25"/>
    <row r="2338" x14ac:dyDescent="0.25"/>
    <row r="2339" x14ac:dyDescent="0.25"/>
    <row r="2340" x14ac:dyDescent="0.25"/>
    <row r="2341" x14ac:dyDescent="0.25"/>
    <row r="2342" x14ac:dyDescent="0.25"/>
    <row r="2343" x14ac:dyDescent="0.25"/>
    <row r="2344" x14ac:dyDescent="0.25"/>
    <row r="2345" x14ac:dyDescent="0.25"/>
    <row r="2346" x14ac:dyDescent="0.25"/>
    <row r="2347" x14ac:dyDescent="0.25"/>
    <row r="2348" x14ac:dyDescent="0.25"/>
    <row r="2349" x14ac:dyDescent="0.25"/>
    <row r="2350" x14ac:dyDescent="0.25"/>
    <row r="2351" x14ac:dyDescent="0.25"/>
    <row r="2352" x14ac:dyDescent="0.25"/>
    <row r="2353" x14ac:dyDescent="0.25"/>
    <row r="2354" x14ac:dyDescent="0.25"/>
    <row r="2355" x14ac:dyDescent="0.25"/>
    <row r="2356" x14ac:dyDescent="0.25"/>
    <row r="2357" x14ac:dyDescent="0.25"/>
    <row r="2358" x14ac:dyDescent="0.25"/>
    <row r="2359" x14ac:dyDescent="0.25"/>
    <row r="2360" x14ac:dyDescent="0.25"/>
    <row r="2361" x14ac:dyDescent="0.25"/>
    <row r="2362" x14ac:dyDescent="0.25"/>
    <row r="2363" x14ac:dyDescent="0.25"/>
    <row r="2364" x14ac:dyDescent="0.25"/>
    <row r="2365" x14ac:dyDescent="0.25"/>
    <row r="2366" x14ac:dyDescent="0.25"/>
    <row r="2367" x14ac:dyDescent="0.25"/>
    <row r="2368" x14ac:dyDescent="0.25"/>
    <row r="2369" x14ac:dyDescent="0.25"/>
    <row r="2370" x14ac:dyDescent="0.25"/>
    <row r="2371" x14ac:dyDescent="0.25"/>
    <row r="2372" x14ac:dyDescent="0.25"/>
    <row r="2373" x14ac:dyDescent="0.25"/>
    <row r="2374" x14ac:dyDescent="0.25"/>
    <row r="2375" x14ac:dyDescent="0.25"/>
    <row r="2376" x14ac:dyDescent="0.25"/>
    <row r="2377" x14ac:dyDescent="0.25"/>
    <row r="2378" x14ac:dyDescent="0.25"/>
    <row r="2379" x14ac:dyDescent="0.25"/>
    <row r="2380" x14ac:dyDescent="0.25"/>
    <row r="2381" x14ac:dyDescent="0.25"/>
    <row r="2382" x14ac:dyDescent="0.25"/>
    <row r="2383" x14ac:dyDescent="0.25"/>
    <row r="2384" x14ac:dyDescent="0.25"/>
    <row r="2385" x14ac:dyDescent="0.25"/>
    <row r="2386" x14ac:dyDescent="0.25"/>
    <row r="2387" x14ac:dyDescent="0.25"/>
    <row r="2388" x14ac:dyDescent="0.25"/>
    <row r="2389" x14ac:dyDescent="0.25"/>
    <row r="2390" x14ac:dyDescent="0.25"/>
    <row r="2391" x14ac:dyDescent="0.25"/>
    <row r="2392" x14ac:dyDescent="0.25"/>
    <row r="2393" x14ac:dyDescent="0.25"/>
    <row r="2394" x14ac:dyDescent="0.25"/>
    <row r="2395" x14ac:dyDescent="0.25"/>
    <row r="2396" x14ac:dyDescent="0.25"/>
    <row r="2397" x14ac:dyDescent="0.25"/>
    <row r="2398" x14ac:dyDescent="0.25"/>
    <row r="2399" x14ac:dyDescent="0.25"/>
    <row r="2400" x14ac:dyDescent="0.25"/>
    <row r="2401" x14ac:dyDescent="0.25"/>
    <row r="2402" x14ac:dyDescent="0.25"/>
    <row r="2403" x14ac:dyDescent="0.25"/>
    <row r="2404" x14ac:dyDescent="0.25"/>
    <row r="2405" x14ac:dyDescent="0.25"/>
    <row r="2406" x14ac:dyDescent="0.25"/>
    <row r="2407" x14ac:dyDescent="0.25"/>
    <row r="2408" x14ac:dyDescent="0.25"/>
    <row r="2409" x14ac:dyDescent="0.25"/>
    <row r="2410" x14ac:dyDescent="0.25"/>
    <row r="2411" x14ac:dyDescent="0.25"/>
    <row r="2412" x14ac:dyDescent="0.25"/>
    <row r="2413" x14ac:dyDescent="0.25"/>
    <row r="2414" x14ac:dyDescent="0.25"/>
    <row r="2415" x14ac:dyDescent="0.25"/>
    <row r="2416" x14ac:dyDescent="0.25"/>
    <row r="2417" x14ac:dyDescent="0.25"/>
    <row r="2418" x14ac:dyDescent="0.25"/>
    <row r="2419" x14ac:dyDescent="0.25"/>
    <row r="2420" x14ac:dyDescent="0.25"/>
    <row r="2421" x14ac:dyDescent="0.25"/>
    <row r="2422" x14ac:dyDescent="0.25"/>
    <row r="2423" x14ac:dyDescent="0.25"/>
    <row r="2424" x14ac:dyDescent="0.25"/>
    <row r="2425" x14ac:dyDescent="0.25"/>
    <row r="2426" x14ac:dyDescent="0.25"/>
    <row r="2427" x14ac:dyDescent="0.25"/>
    <row r="2428" x14ac:dyDescent="0.25"/>
    <row r="2429" x14ac:dyDescent="0.25"/>
    <row r="2430" x14ac:dyDescent="0.25"/>
    <row r="2431" x14ac:dyDescent="0.25"/>
    <row r="2432" x14ac:dyDescent="0.25"/>
    <row r="2433" x14ac:dyDescent="0.25"/>
    <row r="2434" x14ac:dyDescent="0.25"/>
    <row r="2435" x14ac:dyDescent="0.25"/>
    <row r="2436" x14ac:dyDescent="0.25"/>
    <row r="2437" x14ac:dyDescent="0.25"/>
    <row r="2438" x14ac:dyDescent="0.25"/>
    <row r="2439" x14ac:dyDescent="0.25"/>
    <row r="2440" x14ac:dyDescent="0.25"/>
    <row r="2441" x14ac:dyDescent="0.25"/>
    <row r="2442" x14ac:dyDescent="0.25"/>
    <row r="2443" x14ac:dyDescent="0.25"/>
    <row r="2444" x14ac:dyDescent="0.25"/>
    <row r="2445" x14ac:dyDescent="0.25"/>
    <row r="2446" x14ac:dyDescent="0.25"/>
    <row r="2447" x14ac:dyDescent="0.25"/>
    <row r="2448" x14ac:dyDescent="0.25"/>
    <row r="2449" x14ac:dyDescent="0.25"/>
    <row r="2450" x14ac:dyDescent="0.25"/>
    <row r="2451" x14ac:dyDescent="0.25"/>
    <row r="2452" x14ac:dyDescent="0.25"/>
    <row r="2453" x14ac:dyDescent="0.25"/>
    <row r="2454" x14ac:dyDescent="0.25"/>
    <row r="2455" x14ac:dyDescent="0.25"/>
    <row r="2456" x14ac:dyDescent="0.25"/>
    <row r="2457" x14ac:dyDescent="0.25"/>
    <row r="2458" x14ac:dyDescent="0.25"/>
    <row r="2459" x14ac:dyDescent="0.25"/>
    <row r="2460" x14ac:dyDescent="0.25"/>
    <row r="2461" x14ac:dyDescent="0.25"/>
    <row r="2462" x14ac:dyDescent="0.25"/>
    <row r="2463" x14ac:dyDescent="0.25"/>
    <row r="2464" x14ac:dyDescent="0.25"/>
    <row r="2465" x14ac:dyDescent="0.25"/>
    <row r="2466" x14ac:dyDescent="0.25"/>
    <row r="2467" x14ac:dyDescent="0.25"/>
    <row r="2468" x14ac:dyDescent="0.25"/>
    <row r="2469" x14ac:dyDescent="0.25"/>
    <row r="2470" x14ac:dyDescent="0.25"/>
    <row r="2471" x14ac:dyDescent="0.25"/>
    <row r="2472" x14ac:dyDescent="0.25"/>
    <row r="2473" x14ac:dyDescent="0.25"/>
    <row r="2474" x14ac:dyDescent="0.25"/>
    <row r="2475" x14ac:dyDescent="0.25"/>
    <row r="2476" x14ac:dyDescent="0.25"/>
    <row r="2477" x14ac:dyDescent="0.25"/>
    <row r="2478" x14ac:dyDescent="0.25"/>
    <row r="2479" x14ac:dyDescent="0.25"/>
    <row r="2480" x14ac:dyDescent="0.25"/>
    <row r="2481" x14ac:dyDescent="0.25"/>
    <row r="2482" x14ac:dyDescent="0.25"/>
    <row r="2483" x14ac:dyDescent="0.25"/>
    <row r="2484" x14ac:dyDescent="0.25"/>
    <row r="2485" x14ac:dyDescent="0.25"/>
    <row r="2486" x14ac:dyDescent="0.25"/>
    <row r="2487" x14ac:dyDescent="0.25"/>
    <row r="2488" x14ac:dyDescent="0.25"/>
    <row r="2489" x14ac:dyDescent="0.25"/>
    <row r="2490" x14ac:dyDescent="0.25"/>
    <row r="2491" x14ac:dyDescent="0.25"/>
    <row r="2492" x14ac:dyDescent="0.25"/>
    <row r="2493" x14ac:dyDescent="0.25"/>
    <row r="2494" x14ac:dyDescent="0.25"/>
    <row r="2495" x14ac:dyDescent="0.25"/>
    <row r="2496" x14ac:dyDescent="0.25"/>
    <row r="2497" x14ac:dyDescent="0.25"/>
    <row r="2498" x14ac:dyDescent="0.25"/>
    <row r="2499" x14ac:dyDescent="0.25"/>
    <row r="2500" x14ac:dyDescent="0.25"/>
    <row r="2501" x14ac:dyDescent="0.25"/>
    <row r="2502" x14ac:dyDescent="0.25"/>
    <row r="2503" x14ac:dyDescent="0.25"/>
    <row r="2504" x14ac:dyDescent="0.25"/>
    <row r="2505" x14ac:dyDescent="0.25"/>
    <row r="2506" x14ac:dyDescent="0.25"/>
    <row r="2507" x14ac:dyDescent="0.25"/>
    <row r="2508" x14ac:dyDescent="0.25"/>
    <row r="2509" x14ac:dyDescent="0.25"/>
    <row r="2510" x14ac:dyDescent="0.25"/>
    <row r="2511" x14ac:dyDescent="0.25"/>
    <row r="2512" x14ac:dyDescent="0.25"/>
    <row r="2513" x14ac:dyDescent="0.25"/>
    <row r="2514" x14ac:dyDescent="0.25"/>
    <row r="2515" x14ac:dyDescent="0.25"/>
    <row r="2516" x14ac:dyDescent="0.25"/>
    <row r="2517" x14ac:dyDescent="0.25"/>
    <row r="2518" x14ac:dyDescent="0.25"/>
    <row r="2519" x14ac:dyDescent="0.25"/>
    <row r="2520" x14ac:dyDescent="0.25"/>
    <row r="2521" x14ac:dyDescent="0.25"/>
    <row r="2522" x14ac:dyDescent="0.25"/>
    <row r="2523" x14ac:dyDescent="0.25"/>
    <row r="2524" x14ac:dyDescent="0.25"/>
    <row r="2525" x14ac:dyDescent="0.25"/>
    <row r="2526" x14ac:dyDescent="0.25"/>
    <row r="2527" x14ac:dyDescent="0.25"/>
    <row r="2528" x14ac:dyDescent="0.25"/>
    <row r="2529" x14ac:dyDescent="0.25"/>
    <row r="2530" x14ac:dyDescent="0.25"/>
    <row r="2531" x14ac:dyDescent="0.25"/>
    <row r="2532" x14ac:dyDescent="0.25"/>
    <row r="2533" x14ac:dyDescent="0.25"/>
    <row r="2534" x14ac:dyDescent="0.25"/>
    <row r="2535" x14ac:dyDescent="0.25"/>
    <row r="2536" x14ac:dyDescent="0.25"/>
    <row r="2537" x14ac:dyDescent="0.25"/>
    <row r="2538" x14ac:dyDescent="0.25"/>
    <row r="2539" x14ac:dyDescent="0.25"/>
    <row r="2540" x14ac:dyDescent="0.25"/>
    <row r="2541" x14ac:dyDescent="0.25"/>
    <row r="2542" x14ac:dyDescent="0.25"/>
    <row r="2543" x14ac:dyDescent="0.25"/>
    <row r="2544" x14ac:dyDescent="0.25"/>
    <row r="2545" x14ac:dyDescent="0.25"/>
    <row r="2546" x14ac:dyDescent="0.25"/>
    <row r="2547" x14ac:dyDescent="0.25"/>
    <row r="2548" x14ac:dyDescent="0.25"/>
    <row r="2549" x14ac:dyDescent="0.25"/>
    <row r="2550" x14ac:dyDescent="0.25"/>
    <row r="2551" x14ac:dyDescent="0.25"/>
    <row r="2552" x14ac:dyDescent="0.25"/>
    <row r="2553" x14ac:dyDescent="0.25"/>
    <row r="2554" x14ac:dyDescent="0.25"/>
    <row r="2555" x14ac:dyDescent="0.25"/>
    <row r="2556" x14ac:dyDescent="0.25"/>
    <row r="2557" x14ac:dyDescent="0.25"/>
    <row r="2558" x14ac:dyDescent="0.25"/>
    <row r="2559" x14ac:dyDescent="0.25"/>
    <row r="2560" x14ac:dyDescent="0.25"/>
    <row r="2561" x14ac:dyDescent="0.25"/>
    <row r="2562" x14ac:dyDescent="0.25"/>
    <row r="2563" x14ac:dyDescent="0.25"/>
    <row r="2564" x14ac:dyDescent="0.25"/>
    <row r="2565" x14ac:dyDescent="0.25"/>
    <row r="2566" x14ac:dyDescent="0.25"/>
    <row r="2567" x14ac:dyDescent="0.25"/>
    <row r="2568" x14ac:dyDescent="0.25"/>
    <row r="2569" x14ac:dyDescent="0.25"/>
    <row r="2570" x14ac:dyDescent="0.25"/>
    <row r="2571" x14ac:dyDescent="0.25"/>
    <row r="2572" x14ac:dyDescent="0.25"/>
    <row r="2573" x14ac:dyDescent="0.25"/>
    <row r="2574" x14ac:dyDescent="0.25"/>
    <row r="2575" x14ac:dyDescent="0.25"/>
    <row r="2576" x14ac:dyDescent="0.25"/>
    <row r="2577" x14ac:dyDescent="0.25"/>
    <row r="2578" x14ac:dyDescent="0.25"/>
    <row r="2579" x14ac:dyDescent="0.25"/>
    <row r="2580" x14ac:dyDescent="0.25"/>
    <row r="2581" x14ac:dyDescent="0.25"/>
    <row r="2582" x14ac:dyDescent="0.25"/>
    <row r="2583" x14ac:dyDescent="0.25"/>
    <row r="2584" x14ac:dyDescent="0.25"/>
    <row r="2585" x14ac:dyDescent="0.25"/>
    <row r="2586" x14ac:dyDescent="0.25"/>
    <row r="2587" x14ac:dyDescent="0.25"/>
    <row r="2588" x14ac:dyDescent="0.25"/>
    <row r="2589" x14ac:dyDescent="0.25"/>
    <row r="2590" x14ac:dyDescent="0.25"/>
    <row r="2591" x14ac:dyDescent="0.25"/>
    <row r="2592" x14ac:dyDescent="0.25"/>
    <row r="2593" x14ac:dyDescent="0.25"/>
    <row r="2594" x14ac:dyDescent="0.25"/>
    <row r="2595" x14ac:dyDescent="0.25"/>
    <row r="2596" x14ac:dyDescent="0.25"/>
    <row r="2597" x14ac:dyDescent="0.25"/>
    <row r="2598" x14ac:dyDescent="0.25"/>
    <row r="2599" x14ac:dyDescent="0.25"/>
    <row r="2600" x14ac:dyDescent="0.25"/>
    <row r="2601" x14ac:dyDescent="0.25"/>
    <row r="2602" x14ac:dyDescent="0.25"/>
    <row r="2603" x14ac:dyDescent="0.25"/>
    <row r="2604" x14ac:dyDescent="0.25"/>
    <row r="2605" x14ac:dyDescent="0.25"/>
    <row r="2606" x14ac:dyDescent="0.25"/>
    <row r="2607" x14ac:dyDescent="0.25"/>
    <row r="2608" x14ac:dyDescent="0.25"/>
    <row r="2609" x14ac:dyDescent="0.25"/>
    <row r="2610" x14ac:dyDescent="0.25"/>
    <row r="2611" x14ac:dyDescent="0.25"/>
    <row r="2612" x14ac:dyDescent="0.25"/>
    <row r="2613" x14ac:dyDescent="0.25"/>
    <row r="2614" x14ac:dyDescent="0.25"/>
    <row r="2615" x14ac:dyDescent="0.25"/>
    <row r="2616" x14ac:dyDescent="0.25"/>
    <row r="2617" x14ac:dyDescent="0.25"/>
    <row r="2618" x14ac:dyDescent="0.25"/>
    <row r="2619" x14ac:dyDescent="0.25"/>
    <row r="2620" x14ac:dyDescent="0.25"/>
    <row r="2621" x14ac:dyDescent="0.25"/>
    <row r="2622" x14ac:dyDescent="0.25"/>
    <row r="2623" x14ac:dyDescent="0.25"/>
    <row r="2624" x14ac:dyDescent="0.25"/>
    <row r="2625" x14ac:dyDescent="0.25"/>
    <row r="2626" x14ac:dyDescent="0.25"/>
    <row r="2627" x14ac:dyDescent="0.25"/>
    <row r="2628" x14ac:dyDescent="0.25"/>
    <row r="2629" x14ac:dyDescent="0.25"/>
    <row r="2630" x14ac:dyDescent="0.25"/>
    <row r="2631" x14ac:dyDescent="0.25"/>
    <row r="2632" x14ac:dyDescent="0.25"/>
    <row r="2633" x14ac:dyDescent="0.25"/>
    <row r="2634" x14ac:dyDescent="0.25"/>
    <row r="2635" x14ac:dyDescent="0.25"/>
    <row r="2636" x14ac:dyDescent="0.25"/>
    <row r="2637" x14ac:dyDescent="0.25"/>
    <row r="2638" x14ac:dyDescent="0.25"/>
    <row r="2639" x14ac:dyDescent="0.25"/>
    <row r="2640" x14ac:dyDescent="0.25"/>
    <row r="2641" x14ac:dyDescent="0.25"/>
    <row r="2642" x14ac:dyDescent="0.25"/>
    <row r="2643" x14ac:dyDescent="0.25"/>
    <row r="2644" x14ac:dyDescent="0.25"/>
    <row r="2645" x14ac:dyDescent="0.25"/>
    <row r="2646" x14ac:dyDescent="0.25"/>
    <row r="2647" x14ac:dyDescent="0.25"/>
    <row r="2648" x14ac:dyDescent="0.25"/>
    <row r="2649" x14ac:dyDescent="0.25"/>
    <row r="2650" x14ac:dyDescent="0.25"/>
    <row r="2651" x14ac:dyDescent="0.25"/>
    <row r="2652" x14ac:dyDescent="0.25"/>
    <row r="2653" x14ac:dyDescent="0.25"/>
    <row r="2654" x14ac:dyDescent="0.25"/>
    <row r="2655" x14ac:dyDescent="0.25"/>
    <row r="2656" x14ac:dyDescent="0.25"/>
    <row r="2657" x14ac:dyDescent="0.25"/>
    <row r="2658" x14ac:dyDescent="0.25"/>
    <row r="2659" x14ac:dyDescent="0.25"/>
    <row r="2660" x14ac:dyDescent="0.25"/>
    <row r="2661" x14ac:dyDescent="0.25"/>
    <row r="2662" x14ac:dyDescent="0.25"/>
    <row r="2663" x14ac:dyDescent="0.25"/>
    <row r="2664" x14ac:dyDescent="0.25"/>
    <row r="2665" x14ac:dyDescent="0.25"/>
    <row r="2666" x14ac:dyDescent="0.25"/>
    <row r="2667" x14ac:dyDescent="0.25"/>
    <row r="2668" x14ac:dyDescent="0.25"/>
    <row r="2669" x14ac:dyDescent="0.25"/>
    <row r="2670" x14ac:dyDescent="0.25"/>
    <row r="2671" x14ac:dyDescent="0.25"/>
    <row r="2672" x14ac:dyDescent="0.25"/>
    <row r="2673" x14ac:dyDescent="0.25"/>
    <row r="2674" x14ac:dyDescent="0.25"/>
    <row r="2675" x14ac:dyDescent="0.25"/>
    <row r="2676" x14ac:dyDescent="0.25"/>
    <row r="2677" x14ac:dyDescent="0.25"/>
    <row r="2678" x14ac:dyDescent="0.25"/>
    <row r="2679" x14ac:dyDescent="0.25"/>
    <row r="2680" x14ac:dyDescent="0.25"/>
    <row r="2681" x14ac:dyDescent="0.25"/>
    <row r="2682" x14ac:dyDescent="0.25"/>
    <row r="2683" x14ac:dyDescent="0.25"/>
    <row r="2684" x14ac:dyDescent="0.25"/>
    <row r="2685" x14ac:dyDescent="0.25"/>
    <row r="2686" x14ac:dyDescent="0.25"/>
    <row r="2687" x14ac:dyDescent="0.25"/>
    <row r="2688" x14ac:dyDescent="0.25"/>
    <row r="2689" x14ac:dyDescent="0.25"/>
    <row r="2690" x14ac:dyDescent="0.25"/>
    <row r="2691" x14ac:dyDescent="0.25"/>
    <row r="2692" x14ac:dyDescent="0.25"/>
    <row r="2693" x14ac:dyDescent="0.25"/>
    <row r="2694" x14ac:dyDescent="0.25"/>
    <row r="2695" x14ac:dyDescent="0.25"/>
    <row r="2696" x14ac:dyDescent="0.25"/>
    <row r="2697" x14ac:dyDescent="0.25"/>
    <row r="2698" x14ac:dyDescent="0.25"/>
    <row r="2699" x14ac:dyDescent="0.25"/>
    <row r="2700" x14ac:dyDescent="0.25"/>
    <row r="2701" x14ac:dyDescent="0.25"/>
    <row r="2702" x14ac:dyDescent="0.25"/>
    <row r="2703" x14ac:dyDescent="0.25"/>
    <row r="2704" x14ac:dyDescent="0.25"/>
    <row r="2705" x14ac:dyDescent="0.25"/>
    <row r="2706" x14ac:dyDescent="0.25"/>
    <row r="2707" x14ac:dyDescent="0.25"/>
    <row r="2708" x14ac:dyDescent="0.25"/>
    <row r="2709" x14ac:dyDescent="0.25"/>
    <row r="2710" x14ac:dyDescent="0.25"/>
    <row r="2711" x14ac:dyDescent="0.25"/>
    <row r="2712" x14ac:dyDescent="0.25"/>
    <row r="2713" x14ac:dyDescent="0.25"/>
    <row r="2714" x14ac:dyDescent="0.25"/>
    <row r="2715" x14ac:dyDescent="0.25"/>
    <row r="2716" x14ac:dyDescent="0.25"/>
    <row r="2717" x14ac:dyDescent="0.25"/>
    <row r="2718" x14ac:dyDescent="0.25"/>
    <row r="2719" x14ac:dyDescent="0.25"/>
    <row r="2720" x14ac:dyDescent="0.25"/>
    <row r="2721" x14ac:dyDescent="0.25"/>
    <row r="2722" x14ac:dyDescent="0.25"/>
    <row r="2723" x14ac:dyDescent="0.25"/>
    <row r="2724" x14ac:dyDescent="0.25"/>
    <row r="2725" x14ac:dyDescent="0.25"/>
    <row r="2726" x14ac:dyDescent="0.25"/>
    <row r="2727" x14ac:dyDescent="0.25"/>
    <row r="2728" x14ac:dyDescent="0.25"/>
    <row r="2729" x14ac:dyDescent="0.25"/>
    <row r="2730" x14ac:dyDescent="0.25"/>
    <row r="2731" x14ac:dyDescent="0.25"/>
    <row r="2732" x14ac:dyDescent="0.25"/>
    <row r="2733" x14ac:dyDescent="0.25"/>
    <row r="2734" x14ac:dyDescent="0.25"/>
    <row r="2735" x14ac:dyDescent="0.25"/>
    <row r="2736" x14ac:dyDescent="0.25"/>
    <row r="2737" x14ac:dyDescent="0.25"/>
    <row r="2738" x14ac:dyDescent="0.25"/>
    <row r="2739" x14ac:dyDescent="0.25"/>
    <row r="2740" x14ac:dyDescent="0.25"/>
    <row r="2741" x14ac:dyDescent="0.25"/>
    <row r="2742" x14ac:dyDescent="0.25"/>
    <row r="2743" x14ac:dyDescent="0.25"/>
    <row r="2744" x14ac:dyDescent="0.25"/>
    <row r="2745" x14ac:dyDescent="0.25"/>
    <row r="2746" x14ac:dyDescent="0.25"/>
    <row r="2747" x14ac:dyDescent="0.25"/>
    <row r="2748" x14ac:dyDescent="0.25"/>
    <row r="2749" x14ac:dyDescent="0.25"/>
    <row r="2750" x14ac:dyDescent="0.25"/>
    <row r="2751" x14ac:dyDescent="0.25"/>
    <row r="2752" x14ac:dyDescent="0.25"/>
    <row r="2753" x14ac:dyDescent="0.25"/>
    <row r="2754" x14ac:dyDescent="0.25"/>
    <row r="2755" x14ac:dyDescent="0.25"/>
    <row r="2756" x14ac:dyDescent="0.25"/>
    <row r="2757" x14ac:dyDescent="0.25"/>
    <row r="2758" x14ac:dyDescent="0.25"/>
    <row r="2759" x14ac:dyDescent="0.25"/>
    <row r="2760" x14ac:dyDescent="0.25"/>
    <row r="2761" x14ac:dyDescent="0.25"/>
    <row r="2762" x14ac:dyDescent="0.25"/>
    <row r="2763" x14ac:dyDescent="0.25"/>
    <row r="2764" x14ac:dyDescent="0.25"/>
    <row r="2765" x14ac:dyDescent="0.25"/>
    <row r="2766" x14ac:dyDescent="0.25"/>
    <row r="2767" x14ac:dyDescent="0.25"/>
    <row r="2768" x14ac:dyDescent="0.25"/>
    <row r="2769" x14ac:dyDescent="0.25"/>
    <row r="2770" x14ac:dyDescent="0.25"/>
    <row r="2771" x14ac:dyDescent="0.25"/>
    <row r="2772" x14ac:dyDescent="0.25"/>
    <row r="2773" x14ac:dyDescent="0.25"/>
    <row r="2774" x14ac:dyDescent="0.25"/>
    <row r="2775" x14ac:dyDescent="0.25"/>
    <row r="2776" x14ac:dyDescent="0.25"/>
    <row r="2777" x14ac:dyDescent="0.25"/>
    <row r="2778" x14ac:dyDescent="0.25"/>
    <row r="2779" x14ac:dyDescent="0.25"/>
    <row r="2780" x14ac:dyDescent="0.25"/>
    <row r="2781" x14ac:dyDescent="0.25"/>
    <row r="2782" x14ac:dyDescent="0.25"/>
    <row r="2783" x14ac:dyDescent="0.25"/>
    <row r="2784" x14ac:dyDescent="0.25"/>
    <row r="2785" x14ac:dyDescent="0.25"/>
    <row r="2786" x14ac:dyDescent="0.25"/>
    <row r="2787" x14ac:dyDescent="0.25"/>
    <row r="2788" x14ac:dyDescent="0.25"/>
    <row r="2789" x14ac:dyDescent="0.25"/>
    <row r="2790" x14ac:dyDescent="0.25"/>
    <row r="2791" x14ac:dyDescent="0.25"/>
    <row r="2792" x14ac:dyDescent="0.25"/>
    <row r="2793" x14ac:dyDescent="0.25"/>
    <row r="2794" x14ac:dyDescent="0.25"/>
    <row r="2795" x14ac:dyDescent="0.25"/>
    <row r="2796" x14ac:dyDescent="0.25"/>
    <row r="2797" x14ac:dyDescent="0.25"/>
    <row r="2798" x14ac:dyDescent="0.25"/>
    <row r="2799" x14ac:dyDescent="0.25"/>
    <row r="2800" x14ac:dyDescent="0.25"/>
    <row r="2801" x14ac:dyDescent="0.25"/>
    <row r="2802" x14ac:dyDescent="0.25"/>
    <row r="2803" x14ac:dyDescent="0.25"/>
    <row r="2804" x14ac:dyDescent="0.25"/>
    <row r="2805" x14ac:dyDescent="0.25"/>
    <row r="2806" x14ac:dyDescent="0.25"/>
    <row r="2807" x14ac:dyDescent="0.25"/>
    <row r="2808" x14ac:dyDescent="0.25"/>
    <row r="2809" x14ac:dyDescent="0.25"/>
    <row r="2810" x14ac:dyDescent="0.25"/>
    <row r="2811" x14ac:dyDescent="0.25"/>
    <row r="2812" x14ac:dyDescent="0.25"/>
    <row r="2813" x14ac:dyDescent="0.25"/>
    <row r="2814" x14ac:dyDescent="0.25"/>
    <row r="2815" x14ac:dyDescent="0.25"/>
    <row r="2816" x14ac:dyDescent="0.25"/>
    <row r="2817" x14ac:dyDescent="0.25"/>
    <row r="2818" x14ac:dyDescent="0.25"/>
    <row r="2819" x14ac:dyDescent="0.25"/>
    <row r="2820" x14ac:dyDescent="0.25"/>
    <row r="2821" x14ac:dyDescent="0.25"/>
    <row r="2822" x14ac:dyDescent="0.25"/>
    <row r="2823" x14ac:dyDescent="0.25"/>
    <row r="2824" x14ac:dyDescent="0.25"/>
    <row r="2825" x14ac:dyDescent="0.25"/>
    <row r="2826" x14ac:dyDescent="0.25"/>
    <row r="2827" x14ac:dyDescent="0.25"/>
    <row r="2828" x14ac:dyDescent="0.25"/>
    <row r="2829" x14ac:dyDescent="0.25"/>
    <row r="2830" x14ac:dyDescent="0.25"/>
    <row r="2831" x14ac:dyDescent="0.25"/>
    <row r="2832" x14ac:dyDescent="0.25"/>
    <row r="2833" x14ac:dyDescent="0.25"/>
    <row r="2834" x14ac:dyDescent="0.25"/>
    <row r="2835" x14ac:dyDescent="0.25"/>
    <row r="2836" x14ac:dyDescent="0.25"/>
    <row r="2837" x14ac:dyDescent="0.25"/>
    <row r="2838" x14ac:dyDescent="0.25"/>
    <row r="2839" x14ac:dyDescent="0.25"/>
    <row r="2840" x14ac:dyDescent="0.25"/>
    <row r="2841" x14ac:dyDescent="0.25"/>
    <row r="2842" x14ac:dyDescent="0.25"/>
    <row r="2843" x14ac:dyDescent="0.25"/>
    <row r="2844" x14ac:dyDescent="0.25"/>
    <row r="2845" x14ac:dyDescent="0.25"/>
    <row r="2846" x14ac:dyDescent="0.25"/>
    <row r="2847" x14ac:dyDescent="0.25"/>
    <row r="2848" x14ac:dyDescent="0.25"/>
    <row r="2849" x14ac:dyDescent="0.25"/>
    <row r="2850" x14ac:dyDescent="0.25"/>
    <row r="2851" x14ac:dyDescent="0.25"/>
    <row r="2852" x14ac:dyDescent="0.25"/>
    <row r="2853" x14ac:dyDescent="0.25"/>
    <row r="2854" x14ac:dyDescent="0.25"/>
    <row r="2855" x14ac:dyDescent="0.25"/>
    <row r="2856" x14ac:dyDescent="0.25"/>
    <row r="2857" x14ac:dyDescent="0.25"/>
    <row r="2858" x14ac:dyDescent="0.25"/>
    <row r="2859" x14ac:dyDescent="0.25"/>
    <row r="2860" x14ac:dyDescent="0.25"/>
    <row r="2861" x14ac:dyDescent="0.25"/>
    <row r="2862" x14ac:dyDescent="0.25"/>
    <row r="2863" x14ac:dyDescent="0.25"/>
    <row r="2864" x14ac:dyDescent="0.25"/>
    <row r="2865" x14ac:dyDescent="0.25"/>
    <row r="2866" x14ac:dyDescent="0.25"/>
    <row r="2867" x14ac:dyDescent="0.25"/>
    <row r="2868" x14ac:dyDescent="0.25"/>
    <row r="2869" x14ac:dyDescent="0.25"/>
    <row r="2870" x14ac:dyDescent="0.25"/>
    <row r="2871" x14ac:dyDescent="0.25"/>
    <row r="2872" x14ac:dyDescent="0.25"/>
    <row r="2873" x14ac:dyDescent="0.25"/>
    <row r="2874" x14ac:dyDescent="0.25"/>
    <row r="2875" x14ac:dyDescent="0.25"/>
    <row r="2876" x14ac:dyDescent="0.25"/>
    <row r="2877" x14ac:dyDescent="0.25"/>
    <row r="2878" x14ac:dyDescent="0.25"/>
    <row r="2879" x14ac:dyDescent="0.25"/>
    <row r="2880" x14ac:dyDescent="0.25"/>
    <row r="2881" x14ac:dyDescent="0.25"/>
    <row r="2882" x14ac:dyDescent="0.25"/>
    <row r="2883" x14ac:dyDescent="0.25"/>
    <row r="2884" x14ac:dyDescent="0.25"/>
    <row r="2885" x14ac:dyDescent="0.25"/>
    <row r="2886" x14ac:dyDescent="0.25"/>
    <row r="2887" x14ac:dyDescent="0.25"/>
    <row r="2888" x14ac:dyDescent="0.25"/>
    <row r="2889" x14ac:dyDescent="0.25"/>
    <row r="2890" x14ac:dyDescent="0.25"/>
    <row r="2891" x14ac:dyDescent="0.25"/>
    <row r="2892" x14ac:dyDescent="0.25"/>
    <row r="2893" x14ac:dyDescent="0.25"/>
    <row r="2894" x14ac:dyDescent="0.25"/>
    <row r="2895" x14ac:dyDescent="0.25"/>
    <row r="2896" x14ac:dyDescent="0.25"/>
    <row r="2897" x14ac:dyDescent="0.25"/>
    <row r="2898" x14ac:dyDescent="0.25"/>
    <row r="2899" x14ac:dyDescent="0.25"/>
    <row r="2900" x14ac:dyDescent="0.25"/>
    <row r="2901" x14ac:dyDescent="0.25"/>
    <row r="2902" x14ac:dyDescent="0.25"/>
    <row r="2903" x14ac:dyDescent="0.25"/>
    <row r="2904" x14ac:dyDescent="0.25"/>
    <row r="2905" x14ac:dyDescent="0.25"/>
    <row r="2906" x14ac:dyDescent="0.25"/>
    <row r="2907" x14ac:dyDescent="0.25"/>
    <row r="2908" x14ac:dyDescent="0.25"/>
    <row r="2909" x14ac:dyDescent="0.25"/>
    <row r="2910" x14ac:dyDescent="0.25"/>
    <row r="2911" x14ac:dyDescent="0.25"/>
    <row r="2912" x14ac:dyDescent="0.25"/>
    <row r="2913" x14ac:dyDescent="0.25"/>
    <row r="2914" x14ac:dyDescent="0.25"/>
    <row r="2915" x14ac:dyDescent="0.25"/>
    <row r="2916" x14ac:dyDescent="0.25"/>
    <row r="2917" x14ac:dyDescent="0.25"/>
    <row r="2918" x14ac:dyDescent="0.25"/>
    <row r="2919" x14ac:dyDescent="0.25"/>
    <row r="2920" x14ac:dyDescent="0.25"/>
    <row r="2921" x14ac:dyDescent="0.25"/>
    <row r="2922" x14ac:dyDescent="0.25"/>
    <row r="2923" x14ac:dyDescent="0.25"/>
    <row r="2924" x14ac:dyDescent="0.25"/>
    <row r="2925" x14ac:dyDescent="0.25"/>
    <row r="2926" x14ac:dyDescent="0.25"/>
    <row r="2927" x14ac:dyDescent="0.25"/>
    <row r="2928" x14ac:dyDescent="0.25"/>
    <row r="2929" x14ac:dyDescent="0.25"/>
    <row r="2930" x14ac:dyDescent="0.25"/>
    <row r="2931" x14ac:dyDescent="0.25"/>
    <row r="2932" x14ac:dyDescent="0.25"/>
    <row r="2933" x14ac:dyDescent="0.25"/>
    <row r="2934" x14ac:dyDescent="0.25"/>
    <row r="2935" x14ac:dyDescent="0.25"/>
    <row r="2936" x14ac:dyDescent="0.25"/>
    <row r="2937" x14ac:dyDescent="0.25"/>
    <row r="2938" x14ac:dyDescent="0.25"/>
    <row r="2939" x14ac:dyDescent="0.25"/>
    <row r="2940" x14ac:dyDescent="0.25"/>
    <row r="2941" x14ac:dyDescent="0.25"/>
    <row r="2942" x14ac:dyDescent="0.25"/>
    <row r="2943" x14ac:dyDescent="0.25"/>
    <row r="2944" x14ac:dyDescent="0.25"/>
    <row r="2945" x14ac:dyDescent="0.25"/>
    <row r="2946" x14ac:dyDescent="0.25"/>
    <row r="2947" x14ac:dyDescent="0.25"/>
    <row r="2948" x14ac:dyDescent="0.25"/>
    <row r="2949" x14ac:dyDescent="0.25"/>
    <row r="2950" x14ac:dyDescent="0.25"/>
    <row r="2951" x14ac:dyDescent="0.25"/>
    <row r="2952" x14ac:dyDescent="0.25"/>
    <row r="2953" x14ac:dyDescent="0.25"/>
    <row r="2954" x14ac:dyDescent="0.25"/>
    <row r="2955" x14ac:dyDescent="0.25"/>
    <row r="2956" x14ac:dyDescent="0.25"/>
    <row r="2957" x14ac:dyDescent="0.25"/>
    <row r="2958" x14ac:dyDescent="0.25"/>
    <row r="2959" x14ac:dyDescent="0.25"/>
    <row r="2960" x14ac:dyDescent="0.25"/>
    <row r="2961" x14ac:dyDescent="0.25"/>
    <row r="2962" x14ac:dyDescent="0.25"/>
    <row r="2963" x14ac:dyDescent="0.25"/>
    <row r="2964" x14ac:dyDescent="0.25"/>
    <row r="2965" x14ac:dyDescent="0.25"/>
    <row r="2966" x14ac:dyDescent="0.25"/>
    <row r="2967" x14ac:dyDescent="0.25"/>
    <row r="2968" x14ac:dyDescent="0.25"/>
    <row r="2969" x14ac:dyDescent="0.25"/>
    <row r="2970" x14ac:dyDescent="0.25"/>
    <row r="2971" x14ac:dyDescent="0.25"/>
    <row r="2972" x14ac:dyDescent="0.25"/>
    <row r="2973" x14ac:dyDescent="0.25"/>
    <row r="2974" x14ac:dyDescent="0.25"/>
    <row r="2975" x14ac:dyDescent="0.25"/>
    <row r="2976" x14ac:dyDescent="0.25"/>
    <row r="2977" x14ac:dyDescent="0.25"/>
    <row r="2978" x14ac:dyDescent="0.25"/>
    <row r="2979" x14ac:dyDescent="0.25"/>
    <row r="2980" x14ac:dyDescent="0.25"/>
    <row r="2981" x14ac:dyDescent="0.25"/>
    <row r="2982" x14ac:dyDescent="0.25"/>
    <row r="2983" x14ac:dyDescent="0.25"/>
    <row r="2984" x14ac:dyDescent="0.25"/>
    <row r="2985" x14ac:dyDescent="0.25"/>
    <row r="2986" x14ac:dyDescent="0.25"/>
    <row r="2987" x14ac:dyDescent="0.25"/>
    <row r="2988" x14ac:dyDescent="0.25"/>
    <row r="2989" x14ac:dyDescent="0.25"/>
    <row r="2990" x14ac:dyDescent="0.25"/>
    <row r="2991" x14ac:dyDescent="0.25"/>
    <row r="2992" x14ac:dyDescent="0.25"/>
    <row r="2993" x14ac:dyDescent="0.25"/>
    <row r="2994" x14ac:dyDescent="0.25"/>
    <row r="2995" x14ac:dyDescent="0.25"/>
    <row r="2996" x14ac:dyDescent="0.25"/>
    <row r="2997" x14ac:dyDescent="0.25"/>
    <row r="2998" x14ac:dyDescent="0.25"/>
    <row r="2999" x14ac:dyDescent="0.25"/>
    <row r="3000" x14ac:dyDescent="0.25"/>
  </sheetData>
  <sheetProtection password="E834" sheet="1" objects="1" scenarios="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O50"/>
  <sheetViews>
    <sheetView showGridLines="0" zoomScale="80" zoomScaleNormal="80" workbookViewId="0">
      <selection activeCell="E5" sqref="E5"/>
    </sheetView>
  </sheetViews>
  <sheetFormatPr defaultColWidth="0" defaultRowHeight="15" zeroHeight="1" x14ac:dyDescent="0.25"/>
  <cols>
    <col min="1" max="3" width="6.42578125" style="18" customWidth="1"/>
    <col min="4" max="6" width="10.7109375" customWidth="1"/>
    <col min="7" max="8" width="16.42578125" customWidth="1"/>
    <col min="9" max="11" width="22.5703125" customWidth="1"/>
    <col min="12" max="12" width="9.140625" customWidth="1"/>
    <col min="13" max="13" width="15.7109375" customWidth="1"/>
    <col min="14" max="14" width="17.5703125" bestFit="1" customWidth="1"/>
    <col min="15" max="15" width="9.140625" customWidth="1"/>
    <col min="16" max="16384" width="9.140625" hidden="1"/>
  </cols>
  <sheetData>
    <row r="1" spans="1:14" x14ac:dyDescent="0.25"/>
    <row r="2" spans="1:14" ht="76.5" x14ac:dyDescent="0.25">
      <c r="A2" s="11" t="s">
        <v>41</v>
      </c>
      <c r="B2" s="11"/>
      <c r="C2" s="11"/>
      <c r="D2" s="11" t="s">
        <v>42</v>
      </c>
      <c r="E2" s="11" t="s">
        <v>43</v>
      </c>
      <c r="F2" s="11" t="s">
        <v>44</v>
      </c>
      <c r="G2" s="11" t="s">
        <v>45</v>
      </c>
      <c r="H2" s="11" t="s">
        <v>46</v>
      </c>
      <c r="I2" s="11" t="s">
        <v>47</v>
      </c>
      <c r="J2" s="11" t="s">
        <v>48</v>
      </c>
      <c r="K2" s="11" t="s">
        <v>49</v>
      </c>
      <c r="L2" s="11" t="s">
        <v>50</v>
      </c>
      <c r="M2" s="11" t="s">
        <v>51</v>
      </c>
      <c r="N2" s="11" t="s">
        <v>52</v>
      </c>
    </row>
    <row r="3" spans="1:14" ht="73.5" x14ac:dyDescent="0.25">
      <c r="A3" s="12">
        <f>IF(B3=B2,0,B3)</f>
        <v>1</v>
      </c>
      <c r="B3" s="12">
        <f>C3+B2</f>
        <v>1</v>
      </c>
      <c r="C3" s="12">
        <f>IF(F3="YES",1,0)</f>
        <v>1</v>
      </c>
      <c r="D3" s="13">
        <v>1</v>
      </c>
      <c r="E3" s="14" t="s">
        <v>15</v>
      </c>
      <c r="F3" s="13" t="s">
        <v>53</v>
      </c>
      <c r="G3" s="13" t="s">
        <v>53</v>
      </c>
      <c r="H3" s="13" t="s">
        <v>53</v>
      </c>
      <c r="I3" s="13" t="s">
        <v>53</v>
      </c>
      <c r="J3" s="13">
        <v>0</v>
      </c>
      <c r="K3" s="13">
        <v>0</v>
      </c>
      <c r="L3" s="13" t="s">
        <v>54</v>
      </c>
      <c r="M3" s="15" t="s">
        <v>55</v>
      </c>
      <c r="N3" s="15" t="s">
        <v>56</v>
      </c>
    </row>
    <row r="4" spans="1:14" ht="52.5" x14ac:dyDescent="0.25">
      <c r="A4" s="12">
        <f t="shared" ref="A4:A48" si="0">IF(B4=B3,0,B4)</f>
        <v>2</v>
      </c>
      <c r="B4" s="12">
        <f t="shared" ref="B4:B48" si="1">C4+B3</f>
        <v>2</v>
      </c>
      <c r="C4" s="12">
        <f t="shared" ref="C4:C48" si="2">IF(F4="YES",1,0)</f>
        <v>1</v>
      </c>
      <c r="D4" s="13">
        <v>2</v>
      </c>
      <c r="E4" s="14" t="s">
        <v>16</v>
      </c>
      <c r="F4" s="13" t="s">
        <v>53</v>
      </c>
      <c r="G4" s="13" t="s">
        <v>53</v>
      </c>
      <c r="H4" s="13" t="s">
        <v>57</v>
      </c>
      <c r="I4" s="13" t="s">
        <v>57</v>
      </c>
      <c r="J4" s="13">
        <v>0</v>
      </c>
      <c r="K4" s="13">
        <v>0</v>
      </c>
      <c r="L4" s="13" t="s">
        <v>54</v>
      </c>
      <c r="M4" s="15" t="s">
        <v>58</v>
      </c>
      <c r="N4" s="15" t="s">
        <v>59</v>
      </c>
    </row>
    <row r="5" spans="1:14" ht="168" x14ac:dyDescent="0.25">
      <c r="A5" s="12">
        <f t="shared" si="0"/>
        <v>3</v>
      </c>
      <c r="B5" s="12">
        <f t="shared" si="1"/>
        <v>3</v>
      </c>
      <c r="C5" s="12">
        <f t="shared" si="2"/>
        <v>1</v>
      </c>
      <c r="D5" s="13">
        <v>3</v>
      </c>
      <c r="E5" s="14" t="s">
        <v>186</v>
      </c>
      <c r="F5" s="13" t="s">
        <v>53</v>
      </c>
      <c r="G5" s="13" t="s">
        <v>53</v>
      </c>
      <c r="H5" s="13" t="s">
        <v>53</v>
      </c>
      <c r="I5" s="13" t="s">
        <v>53</v>
      </c>
      <c r="J5" s="13">
        <v>0</v>
      </c>
      <c r="K5" s="13">
        <v>0</v>
      </c>
      <c r="L5" s="13" t="s">
        <v>54</v>
      </c>
      <c r="M5" s="15" t="s">
        <v>60</v>
      </c>
      <c r="N5" s="15" t="s">
        <v>59</v>
      </c>
    </row>
    <row r="6" spans="1:14" ht="84" x14ac:dyDescent="0.25">
      <c r="A6" s="12">
        <f t="shared" si="0"/>
        <v>0</v>
      </c>
      <c r="B6" s="12">
        <f t="shared" si="1"/>
        <v>3</v>
      </c>
      <c r="C6" s="12">
        <v>0</v>
      </c>
      <c r="D6" s="13">
        <v>4</v>
      </c>
      <c r="E6" s="14" t="s">
        <v>61</v>
      </c>
      <c r="F6" s="13" t="s">
        <v>57</v>
      </c>
      <c r="G6" s="13" t="s">
        <v>57</v>
      </c>
      <c r="H6" s="13" t="s">
        <v>57</v>
      </c>
      <c r="I6" s="13" t="s">
        <v>57</v>
      </c>
      <c r="J6" s="13">
        <v>0</v>
      </c>
      <c r="K6" s="13">
        <v>0</v>
      </c>
      <c r="L6" s="13"/>
      <c r="M6" s="15" t="s">
        <v>62</v>
      </c>
      <c r="N6" s="15" t="s">
        <v>63</v>
      </c>
    </row>
    <row r="7" spans="1:14" ht="94.5" x14ac:dyDescent="0.25">
      <c r="A7" s="12">
        <f t="shared" si="0"/>
        <v>0</v>
      </c>
      <c r="B7" s="12">
        <f t="shared" si="1"/>
        <v>3</v>
      </c>
      <c r="C7" s="12">
        <v>0</v>
      </c>
      <c r="D7" s="13">
        <v>5</v>
      </c>
      <c r="E7" s="14" t="s">
        <v>64</v>
      </c>
      <c r="F7" s="13" t="s">
        <v>57</v>
      </c>
      <c r="G7" s="13" t="s">
        <v>57</v>
      </c>
      <c r="H7" s="13" t="s">
        <v>57</v>
      </c>
      <c r="I7" s="13" t="s">
        <v>57</v>
      </c>
      <c r="J7" s="13">
        <v>0</v>
      </c>
      <c r="K7" s="13">
        <v>0</v>
      </c>
      <c r="L7" s="13"/>
      <c r="M7" s="15" t="s">
        <v>65</v>
      </c>
      <c r="N7" s="15" t="s">
        <v>62</v>
      </c>
    </row>
    <row r="8" spans="1:14" ht="84" x14ac:dyDescent="0.25">
      <c r="A8" s="12">
        <f t="shared" si="0"/>
        <v>0</v>
      </c>
      <c r="B8" s="12">
        <f t="shared" si="1"/>
        <v>3</v>
      </c>
      <c r="C8" s="12">
        <f t="shared" si="2"/>
        <v>0</v>
      </c>
      <c r="D8" s="13">
        <v>6</v>
      </c>
      <c r="E8" s="14" t="s">
        <v>66</v>
      </c>
      <c r="F8" s="13" t="s">
        <v>57</v>
      </c>
      <c r="G8" s="13" t="s">
        <v>57</v>
      </c>
      <c r="H8" s="13" t="s">
        <v>57</v>
      </c>
      <c r="I8" s="13" t="s">
        <v>57</v>
      </c>
      <c r="J8" s="13">
        <v>0</v>
      </c>
      <c r="K8" s="13">
        <v>0</v>
      </c>
      <c r="L8" s="13"/>
      <c r="M8" s="15" t="s">
        <v>67</v>
      </c>
      <c r="N8" s="15" t="s">
        <v>62</v>
      </c>
    </row>
    <row r="9" spans="1:14" ht="84" x14ac:dyDescent="0.25">
      <c r="A9" s="12">
        <f t="shared" si="0"/>
        <v>0</v>
      </c>
      <c r="B9" s="12">
        <f t="shared" si="1"/>
        <v>3</v>
      </c>
      <c r="C9" s="12">
        <v>0</v>
      </c>
      <c r="D9" s="13">
        <v>7</v>
      </c>
      <c r="E9" s="14" t="s">
        <v>68</v>
      </c>
      <c r="F9" s="13" t="s">
        <v>57</v>
      </c>
      <c r="G9" s="13" t="s">
        <v>57</v>
      </c>
      <c r="H9" s="13" t="s">
        <v>57</v>
      </c>
      <c r="I9" s="13" t="s">
        <v>57</v>
      </c>
      <c r="J9" s="13">
        <v>0</v>
      </c>
      <c r="K9" s="13">
        <v>0</v>
      </c>
      <c r="L9" s="13"/>
      <c r="M9" s="15" t="s">
        <v>69</v>
      </c>
      <c r="N9" s="15" t="s">
        <v>62</v>
      </c>
    </row>
    <row r="10" spans="1:14" ht="73.5" x14ac:dyDescent="0.25">
      <c r="A10" s="12">
        <f t="shared" si="0"/>
        <v>0</v>
      </c>
      <c r="B10" s="12">
        <f t="shared" si="1"/>
        <v>3</v>
      </c>
      <c r="C10" s="12">
        <f t="shared" si="2"/>
        <v>0</v>
      </c>
      <c r="D10" s="13">
        <v>8</v>
      </c>
      <c r="E10" s="14" t="s">
        <v>70</v>
      </c>
      <c r="F10" s="13" t="s">
        <v>57</v>
      </c>
      <c r="G10" s="13" t="s">
        <v>57</v>
      </c>
      <c r="H10" s="13" t="s">
        <v>57</v>
      </c>
      <c r="I10" s="13" t="s">
        <v>57</v>
      </c>
      <c r="J10" s="13">
        <v>0</v>
      </c>
      <c r="K10" s="13">
        <v>0</v>
      </c>
      <c r="L10" s="13"/>
      <c r="M10" s="15" t="s">
        <v>71</v>
      </c>
      <c r="N10" s="15" t="s">
        <v>63</v>
      </c>
    </row>
    <row r="11" spans="1:14" ht="73.5" x14ac:dyDescent="0.25">
      <c r="A11" s="12">
        <f t="shared" si="0"/>
        <v>0</v>
      </c>
      <c r="B11" s="12">
        <f t="shared" si="1"/>
        <v>3</v>
      </c>
      <c r="C11" s="12">
        <f t="shared" si="2"/>
        <v>0</v>
      </c>
      <c r="D11" s="13">
        <v>9</v>
      </c>
      <c r="E11" s="14" t="s">
        <v>72</v>
      </c>
      <c r="F11" s="13" t="s">
        <v>57</v>
      </c>
      <c r="G11" s="13" t="s">
        <v>57</v>
      </c>
      <c r="H11" s="13" t="s">
        <v>57</v>
      </c>
      <c r="I11" s="13" t="s">
        <v>57</v>
      </c>
      <c r="J11" s="13">
        <v>0</v>
      </c>
      <c r="K11" s="13">
        <v>0</v>
      </c>
      <c r="L11" s="13"/>
      <c r="M11" s="15" t="s">
        <v>73</v>
      </c>
      <c r="N11" s="15" t="s">
        <v>63</v>
      </c>
    </row>
    <row r="12" spans="1:14" ht="94.5" x14ac:dyDescent="0.25">
      <c r="A12" s="12">
        <f t="shared" si="0"/>
        <v>0</v>
      </c>
      <c r="B12" s="12">
        <f t="shared" si="1"/>
        <v>3</v>
      </c>
      <c r="C12" s="12">
        <f t="shared" si="2"/>
        <v>0</v>
      </c>
      <c r="D12" s="13">
        <v>10</v>
      </c>
      <c r="E12" s="14" t="s">
        <v>74</v>
      </c>
      <c r="F12" s="13" t="s">
        <v>57</v>
      </c>
      <c r="G12" s="13" t="s">
        <v>57</v>
      </c>
      <c r="H12" s="13" t="s">
        <v>57</v>
      </c>
      <c r="I12" s="13" t="s">
        <v>57</v>
      </c>
      <c r="J12" s="13">
        <v>0</v>
      </c>
      <c r="K12" s="13">
        <v>0</v>
      </c>
      <c r="L12" s="13"/>
      <c r="M12" s="15" t="s">
        <v>75</v>
      </c>
      <c r="N12" s="15" t="s">
        <v>63</v>
      </c>
    </row>
    <row r="13" spans="1:14" ht="73.5" x14ac:dyDescent="0.25">
      <c r="A13" s="12">
        <f t="shared" si="0"/>
        <v>0</v>
      </c>
      <c r="B13" s="12">
        <f t="shared" si="1"/>
        <v>3</v>
      </c>
      <c r="C13" s="12">
        <f t="shared" si="2"/>
        <v>0</v>
      </c>
      <c r="D13" s="13">
        <v>11</v>
      </c>
      <c r="E13" s="14" t="s">
        <v>76</v>
      </c>
      <c r="F13" s="13" t="s">
        <v>57</v>
      </c>
      <c r="G13" s="13" t="s">
        <v>57</v>
      </c>
      <c r="H13" s="13" t="s">
        <v>57</v>
      </c>
      <c r="I13" s="13" t="s">
        <v>57</v>
      </c>
      <c r="J13" s="13">
        <v>0</v>
      </c>
      <c r="K13" s="13">
        <v>0</v>
      </c>
      <c r="L13" s="13"/>
      <c r="M13" s="15" t="s">
        <v>77</v>
      </c>
      <c r="N13" s="15" t="s">
        <v>63</v>
      </c>
    </row>
    <row r="14" spans="1:14" ht="63" x14ac:dyDescent="0.25">
      <c r="A14" s="12">
        <f t="shared" si="0"/>
        <v>0</v>
      </c>
      <c r="B14" s="12">
        <f t="shared" si="1"/>
        <v>3</v>
      </c>
      <c r="C14" s="12">
        <v>0</v>
      </c>
      <c r="D14" s="13">
        <v>12</v>
      </c>
      <c r="E14" s="16" t="s">
        <v>78</v>
      </c>
      <c r="F14" s="13" t="s">
        <v>53</v>
      </c>
      <c r="G14" s="13" t="s">
        <v>53</v>
      </c>
      <c r="H14" s="13" t="s">
        <v>57</v>
      </c>
      <c r="I14" s="13" t="s">
        <v>57</v>
      </c>
      <c r="J14" s="13">
        <v>0</v>
      </c>
      <c r="K14" s="13">
        <v>0</v>
      </c>
      <c r="L14" s="13" t="s">
        <v>79</v>
      </c>
      <c r="M14" s="15" t="s">
        <v>80</v>
      </c>
      <c r="N14" s="15" t="s">
        <v>81</v>
      </c>
    </row>
    <row r="15" spans="1:14" ht="273" x14ac:dyDescent="0.25">
      <c r="A15" s="12">
        <f t="shared" si="0"/>
        <v>4</v>
      </c>
      <c r="B15" s="12">
        <f t="shared" si="1"/>
        <v>4</v>
      </c>
      <c r="C15" s="12">
        <f t="shared" si="2"/>
        <v>1</v>
      </c>
      <c r="D15" s="13">
        <v>13</v>
      </c>
      <c r="E15" s="16" t="s">
        <v>19</v>
      </c>
      <c r="F15" s="13" t="s">
        <v>53</v>
      </c>
      <c r="G15" s="13" t="s">
        <v>53</v>
      </c>
      <c r="H15" s="13" t="s">
        <v>57</v>
      </c>
      <c r="I15" s="13" t="s">
        <v>53</v>
      </c>
      <c r="J15" s="13">
        <v>0</v>
      </c>
      <c r="K15" s="13">
        <v>0</v>
      </c>
      <c r="L15" s="13" t="s">
        <v>79</v>
      </c>
      <c r="M15" s="15" t="s">
        <v>82</v>
      </c>
      <c r="N15" s="15" t="s">
        <v>83</v>
      </c>
    </row>
    <row r="16" spans="1:14" ht="178.5" x14ac:dyDescent="0.25">
      <c r="A16" s="12">
        <f t="shared" si="0"/>
        <v>5</v>
      </c>
      <c r="B16" s="12">
        <f t="shared" si="1"/>
        <v>5</v>
      </c>
      <c r="C16" s="12">
        <f t="shared" si="2"/>
        <v>1</v>
      </c>
      <c r="D16" s="13">
        <v>14</v>
      </c>
      <c r="E16" s="16" t="s">
        <v>20</v>
      </c>
      <c r="F16" s="13" t="s">
        <v>53</v>
      </c>
      <c r="G16" s="13" t="s">
        <v>53</v>
      </c>
      <c r="H16" s="13" t="s">
        <v>53</v>
      </c>
      <c r="I16" s="13" t="s">
        <v>53</v>
      </c>
      <c r="J16" s="13">
        <v>0</v>
      </c>
      <c r="K16" s="13">
        <v>0</v>
      </c>
      <c r="L16" s="13" t="s">
        <v>79</v>
      </c>
      <c r="M16" s="15" t="s">
        <v>84</v>
      </c>
      <c r="N16" s="15" t="s">
        <v>85</v>
      </c>
    </row>
    <row r="17" spans="1:14" ht="94.5" x14ac:dyDescent="0.25">
      <c r="A17" s="12">
        <f t="shared" si="0"/>
        <v>0</v>
      </c>
      <c r="B17" s="12">
        <f t="shared" si="1"/>
        <v>5</v>
      </c>
      <c r="C17" s="12">
        <f t="shared" si="2"/>
        <v>0</v>
      </c>
      <c r="D17" s="13">
        <v>15</v>
      </c>
      <c r="E17" s="16" t="s">
        <v>86</v>
      </c>
      <c r="F17" s="13" t="s">
        <v>57</v>
      </c>
      <c r="G17" s="13" t="s">
        <v>53</v>
      </c>
      <c r="H17" s="13" t="s">
        <v>57</v>
      </c>
      <c r="I17" s="13" t="s">
        <v>57</v>
      </c>
      <c r="J17" s="13">
        <v>0</v>
      </c>
      <c r="K17" s="13">
        <v>0</v>
      </c>
      <c r="L17" s="13"/>
      <c r="M17" s="15" t="s">
        <v>87</v>
      </c>
      <c r="N17" s="15" t="s">
        <v>88</v>
      </c>
    </row>
    <row r="18" spans="1:14" ht="199.5" x14ac:dyDescent="0.25">
      <c r="A18" s="12">
        <f t="shared" si="0"/>
        <v>0</v>
      </c>
      <c r="B18" s="12">
        <f t="shared" si="1"/>
        <v>5</v>
      </c>
      <c r="C18" s="12">
        <f t="shared" si="2"/>
        <v>0</v>
      </c>
      <c r="D18" s="13">
        <v>16</v>
      </c>
      <c r="E18" s="16" t="s">
        <v>89</v>
      </c>
      <c r="F18" s="13" t="s">
        <v>57</v>
      </c>
      <c r="G18" s="13" t="s">
        <v>53</v>
      </c>
      <c r="H18" s="13" t="s">
        <v>57</v>
      </c>
      <c r="I18" s="13" t="s">
        <v>57</v>
      </c>
      <c r="J18" s="13">
        <v>0</v>
      </c>
      <c r="K18" s="13">
        <v>0</v>
      </c>
      <c r="L18" s="13"/>
      <c r="M18" s="15" t="s">
        <v>90</v>
      </c>
      <c r="N18" s="15" t="s">
        <v>91</v>
      </c>
    </row>
    <row r="19" spans="1:14" ht="210" x14ac:dyDescent="0.25">
      <c r="A19" s="12">
        <f t="shared" si="0"/>
        <v>0</v>
      </c>
      <c r="B19" s="12">
        <f t="shared" si="1"/>
        <v>5</v>
      </c>
      <c r="C19" s="12">
        <f t="shared" si="2"/>
        <v>0</v>
      </c>
      <c r="D19" s="13">
        <v>17</v>
      </c>
      <c r="E19" s="16" t="s">
        <v>92</v>
      </c>
      <c r="F19" s="13" t="s">
        <v>57</v>
      </c>
      <c r="G19" s="13" t="s">
        <v>53</v>
      </c>
      <c r="H19" s="13" t="s">
        <v>57</v>
      </c>
      <c r="I19" s="13" t="s">
        <v>57</v>
      </c>
      <c r="J19" s="13">
        <v>0</v>
      </c>
      <c r="K19" s="13">
        <v>0</v>
      </c>
      <c r="L19" s="13"/>
      <c r="M19" s="15" t="s">
        <v>93</v>
      </c>
      <c r="N19" s="15" t="s">
        <v>91</v>
      </c>
    </row>
    <row r="20" spans="1:14" ht="52.5" x14ac:dyDescent="0.25">
      <c r="A20" s="12">
        <f t="shared" si="0"/>
        <v>6</v>
      </c>
      <c r="B20" s="12">
        <f t="shared" si="1"/>
        <v>6</v>
      </c>
      <c r="C20" s="12">
        <f t="shared" si="2"/>
        <v>1</v>
      </c>
      <c r="D20" s="13">
        <v>18</v>
      </c>
      <c r="E20" s="16" t="s">
        <v>21</v>
      </c>
      <c r="F20" s="13" t="s">
        <v>53</v>
      </c>
      <c r="G20" s="13" t="s">
        <v>53</v>
      </c>
      <c r="H20" s="13" t="s">
        <v>53</v>
      </c>
      <c r="I20" s="13" t="s">
        <v>57</v>
      </c>
      <c r="J20" s="13">
        <v>0</v>
      </c>
      <c r="K20" s="13">
        <v>0</v>
      </c>
      <c r="L20" s="13" t="s">
        <v>79</v>
      </c>
      <c r="M20" s="15" t="s">
        <v>94</v>
      </c>
      <c r="N20" s="15" t="s">
        <v>95</v>
      </c>
    </row>
    <row r="21" spans="1:14" ht="210" x14ac:dyDescent="0.25">
      <c r="A21" s="12">
        <f t="shared" si="0"/>
        <v>0</v>
      </c>
      <c r="B21" s="12">
        <f t="shared" si="1"/>
        <v>6</v>
      </c>
      <c r="C21" s="12">
        <f t="shared" si="2"/>
        <v>0</v>
      </c>
      <c r="D21" s="13">
        <v>19</v>
      </c>
      <c r="E21" s="16" t="s">
        <v>96</v>
      </c>
      <c r="F21" s="13" t="s">
        <v>57</v>
      </c>
      <c r="G21" s="13" t="s">
        <v>53</v>
      </c>
      <c r="H21" s="13" t="s">
        <v>53</v>
      </c>
      <c r="I21" s="13" t="s">
        <v>57</v>
      </c>
      <c r="J21" s="13">
        <v>0</v>
      </c>
      <c r="K21" s="13">
        <v>0</v>
      </c>
      <c r="L21" s="13"/>
      <c r="M21" s="15" t="s">
        <v>97</v>
      </c>
      <c r="N21" s="15" t="s">
        <v>98</v>
      </c>
    </row>
    <row r="22" spans="1:14" ht="231" x14ac:dyDescent="0.25">
      <c r="A22" s="12">
        <f t="shared" si="0"/>
        <v>7</v>
      </c>
      <c r="B22" s="12">
        <f t="shared" si="1"/>
        <v>7</v>
      </c>
      <c r="C22" s="12">
        <f t="shared" si="2"/>
        <v>1</v>
      </c>
      <c r="D22" s="13">
        <v>20</v>
      </c>
      <c r="E22" s="16" t="s">
        <v>22</v>
      </c>
      <c r="F22" s="13" t="s">
        <v>53</v>
      </c>
      <c r="G22" s="13" t="s">
        <v>53</v>
      </c>
      <c r="H22" s="13" t="s">
        <v>53</v>
      </c>
      <c r="I22" s="13" t="s">
        <v>53</v>
      </c>
      <c r="J22" s="13">
        <v>0</v>
      </c>
      <c r="K22" s="13">
        <v>0</v>
      </c>
      <c r="L22" s="13" t="s">
        <v>79</v>
      </c>
      <c r="M22" s="15" t="s">
        <v>99</v>
      </c>
      <c r="N22" s="15" t="s">
        <v>100</v>
      </c>
    </row>
    <row r="23" spans="1:14" ht="409.5" x14ac:dyDescent="0.25">
      <c r="A23" s="12">
        <f t="shared" si="0"/>
        <v>8</v>
      </c>
      <c r="B23" s="12">
        <f t="shared" si="1"/>
        <v>8</v>
      </c>
      <c r="C23" s="12">
        <f t="shared" si="2"/>
        <v>1</v>
      </c>
      <c r="D23" s="13">
        <v>21</v>
      </c>
      <c r="E23" s="16" t="s">
        <v>24</v>
      </c>
      <c r="F23" s="13" t="s">
        <v>53</v>
      </c>
      <c r="G23" s="13" t="s">
        <v>53</v>
      </c>
      <c r="H23" s="13" t="s">
        <v>53</v>
      </c>
      <c r="I23" s="13" t="s">
        <v>53</v>
      </c>
      <c r="J23" s="13">
        <v>1</v>
      </c>
      <c r="K23" s="13">
        <v>1</v>
      </c>
      <c r="L23" s="13" t="s">
        <v>79</v>
      </c>
      <c r="M23" s="15" t="s">
        <v>101</v>
      </c>
      <c r="N23" s="17" t="s">
        <v>102</v>
      </c>
    </row>
    <row r="24" spans="1:14" ht="52.5" x14ac:dyDescent="0.25">
      <c r="A24" s="12">
        <f t="shared" si="0"/>
        <v>9</v>
      </c>
      <c r="B24" s="12">
        <f t="shared" si="1"/>
        <v>9</v>
      </c>
      <c r="C24" s="12">
        <f t="shared" si="2"/>
        <v>1</v>
      </c>
      <c r="D24" s="13">
        <v>22</v>
      </c>
      <c r="E24" s="16" t="s">
        <v>26</v>
      </c>
      <c r="F24" s="13" t="s">
        <v>53</v>
      </c>
      <c r="G24" s="13" t="s">
        <v>53</v>
      </c>
      <c r="H24" s="13" t="s">
        <v>53</v>
      </c>
      <c r="I24" s="13" t="s">
        <v>53</v>
      </c>
      <c r="J24" s="13">
        <v>1</v>
      </c>
      <c r="K24" s="13">
        <v>0</v>
      </c>
      <c r="L24" s="13" t="s">
        <v>103</v>
      </c>
      <c r="M24" s="15" t="s">
        <v>104</v>
      </c>
      <c r="N24" s="15" t="s">
        <v>105</v>
      </c>
    </row>
    <row r="25" spans="1:14" ht="52.5" x14ac:dyDescent="0.25">
      <c r="A25" s="12">
        <f t="shared" si="0"/>
        <v>0</v>
      </c>
      <c r="B25" s="12">
        <f t="shared" si="1"/>
        <v>9</v>
      </c>
      <c r="C25" s="12">
        <f t="shared" si="2"/>
        <v>0</v>
      </c>
      <c r="D25" s="13">
        <v>23</v>
      </c>
      <c r="E25" s="16" t="s">
        <v>106</v>
      </c>
      <c r="F25" s="13" t="s">
        <v>57</v>
      </c>
      <c r="G25" s="13" t="s">
        <v>57</v>
      </c>
      <c r="H25" s="13" t="s">
        <v>57</v>
      </c>
      <c r="I25" s="13" t="s">
        <v>57</v>
      </c>
      <c r="J25" s="13">
        <v>0</v>
      </c>
      <c r="K25" s="13">
        <v>0</v>
      </c>
      <c r="L25" s="13"/>
      <c r="M25" s="15" t="s">
        <v>104</v>
      </c>
      <c r="N25" s="15" t="s">
        <v>107</v>
      </c>
    </row>
    <row r="26" spans="1:14" ht="409.5" x14ac:dyDescent="0.25">
      <c r="A26" s="12">
        <f t="shared" si="0"/>
        <v>10</v>
      </c>
      <c r="B26" s="12">
        <f t="shared" si="1"/>
        <v>10</v>
      </c>
      <c r="C26" s="12">
        <f t="shared" si="2"/>
        <v>1</v>
      </c>
      <c r="D26" s="13">
        <v>24</v>
      </c>
      <c r="E26" s="16" t="s">
        <v>27</v>
      </c>
      <c r="F26" s="13" t="s">
        <v>53</v>
      </c>
      <c r="G26" s="13" t="s">
        <v>53</v>
      </c>
      <c r="H26" s="13" t="s">
        <v>53</v>
      </c>
      <c r="I26" s="13" t="s">
        <v>53</v>
      </c>
      <c r="J26" s="13">
        <v>1</v>
      </c>
      <c r="K26" s="13">
        <v>1</v>
      </c>
      <c r="L26" s="13" t="s">
        <v>103</v>
      </c>
      <c r="M26" s="15" t="s">
        <v>108</v>
      </c>
      <c r="N26" s="17" t="s">
        <v>102</v>
      </c>
    </row>
    <row r="27" spans="1:14" ht="52.5" x14ac:dyDescent="0.25">
      <c r="A27" s="12">
        <f t="shared" si="0"/>
        <v>0</v>
      </c>
      <c r="B27" s="12">
        <f t="shared" si="1"/>
        <v>10</v>
      </c>
      <c r="C27" s="12">
        <f t="shared" si="2"/>
        <v>0</v>
      </c>
      <c r="D27" s="13">
        <v>25</v>
      </c>
      <c r="E27" s="16" t="s">
        <v>109</v>
      </c>
      <c r="F27" s="13" t="s">
        <v>57</v>
      </c>
      <c r="G27" s="13" t="s">
        <v>57</v>
      </c>
      <c r="H27" s="13" t="s">
        <v>57</v>
      </c>
      <c r="I27" s="13" t="s">
        <v>57</v>
      </c>
      <c r="J27" s="13">
        <v>1</v>
      </c>
      <c r="K27" s="13">
        <v>1</v>
      </c>
      <c r="L27" s="13"/>
      <c r="M27" s="15" t="s">
        <v>104</v>
      </c>
      <c r="N27" s="15" t="s">
        <v>110</v>
      </c>
    </row>
    <row r="28" spans="1:14" ht="52.5" x14ac:dyDescent="0.25">
      <c r="A28" s="12">
        <f t="shared" si="0"/>
        <v>11</v>
      </c>
      <c r="B28" s="12">
        <f t="shared" si="1"/>
        <v>11</v>
      </c>
      <c r="C28" s="12">
        <f t="shared" si="2"/>
        <v>1</v>
      </c>
      <c r="D28" s="13">
        <v>26</v>
      </c>
      <c r="E28" s="16" t="s">
        <v>28</v>
      </c>
      <c r="F28" s="13" t="s">
        <v>53</v>
      </c>
      <c r="G28" s="13" t="s">
        <v>57</v>
      </c>
      <c r="H28" s="13" t="s">
        <v>57</v>
      </c>
      <c r="I28" s="13" t="s">
        <v>53</v>
      </c>
      <c r="J28" s="13">
        <v>1</v>
      </c>
      <c r="K28" s="13">
        <v>1</v>
      </c>
      <c r="L28" s="13" t="s">
        <v>103</v>
      </c>
      <c r="M28" s="15" t="s">
        <v>111</v>
      </c>
      <c r="N28" s="17" t="s">
        <v>112</v>
      </c>
    </row>
    <row r="29" spans="1:14" ht="63" x14ac:dyDescent="0.25">
      <c r="A29" s="12">
        <f t="shared" si="0"/>
        <v>12</v>
      </c>
      <c r="B29" s="12">
        <f t="shared" si="1"/>
        <v>12</v>
      </c>
      <c r="C29" s="12">
        <f t="shared" si="2"/>
        <v>1</v>
      </c>
      <c r="D29" s="13">
        <v>27</v>
      </c>
      <c r="E29" s="14" t="s">
        <v>30</v>
      </c>
      <c r="F29" s="13" t="s">
        <v>53</v>
      </c>
      <c r="G29" s="13" t="s">
        <v>57</v>
      </c>
      <c r="H29" s="13" t="s">
        <v>57</v>
      </c>
      <c r="I29" s="13" t="s">
        <v>53</v>
      </c>
      <c r="J29" s="13">
        <v>1</v>
      </c>
      <c r="K29" s="13">
        <v>1</v>
      </c>
      <c r="L29" s="13" t="s">
        <v>103</v>
      </c>
      <c r="M29" s="15" t="s">
        <v>113</v>
      </c>
      <c r="N29" s="17" t="s">
        <v>112</v>
      </c>
    </row>
    <row r="30" spans="1:14" ht="52.5" x14ac:dyDescent="0.25">
      <c r="A30" s="12">
        <f t="shared" si="0"/>
        <v>0</v>
      </c>
      <c r="B30" s="12">
        <f t="shared" si="1"/>
        <v>12</v>
      </c>
      <c r="C30" s="12">
        <f t="shared" si="2"/>
        <v>0</v>
      </c>
      <c r="D30" s="13">
        <v>28</v>
      </c>
      <c r="E30" s="14" t="s">
        <v>114</v>
      </c>
      <c r="F30" s="13" t="s">
        <v>57</v>
      </c>
      <c r="G30" s="13" t="s">
        <v>57</v>
      </c>
      <c r="H30" s="13" t="s">
        <v>57</v>
      </c>
      <c r="I30" s="13" t="s">
        <v>57</v>
      </c>
      <c r="J30" s="13">
        <v>0</v>
      </c>
      <c r="K30" s="13">
        <v>0</v>
      </c>
      <c r="L30" s="13"/>
      <c r="M30" s="15" t="s">
        <v>115</v>
      </c>
      <c r="N30" s="17" t="s">
        <v>112</v>
      </c>
    </row>
    <row r="31" spans="1:14" ht="168" x14ac:dyDescent="0.25">
      <c r="A31" s="12">
        <f t="shared" si="0"/>
        <v>0</v>
      </c>
      <c r="B31" s="12">
        <f t="shared" si="1"/>
        <v>12</v>
      </c>
      <c r="C31" s="12">
        <f t="shared" si="2"/>
        <v>0</v>
      </c>
      <c r="D31" s="13">
        <v>29</v>
      </c>
      <c r="E31" s="14" t="s">
        <v>116</v>
      </c>
      <c r="F31" s="13" t="s">
        <v>57</v>
      </c>
      <c r="G31" s="13" t="s">
        <v>57</v>
      </c>
      <c r="H31" s="13" t="s">
        <v>57</v>
      </c>
      <c r="I31" s="13" t="s">
        <v>57</v>
      </c>
      <c r="J31" s="13">
        <v>0</v>
      </c>
      <c r="K31" s="13">
        <v>0</v>
      </c>
      <c r="L31" s="13"/>
      <c r="M31" s="15" t="s">
        <v>117</v>
      </c>
      <c r="N31" s="17" t="s">
        <v>112</v>
      </c>
    </row>
    <row r="32" spans="1:14" ht="94.5" x14ac:dyDescent="0.25">
      <c r="A32" s="12">
        <f t="shared" si="0"/>
        <v>0</v>
      </c>
      <c r="B32" s="12">
        <f t="shared" si="1"/>
        <v>12</v>
      </c>
      <c r="C32" s="12">
        <f t="shared" si="2"/>
        <v>0</v>
      </c>
      <c r="D32" s="13">
        <v>30</v>
      </c>
      <c r="E32" s="16" t="s">
        <v>118</v>
      </c>
      <c r="F32" s="13" t="s">
        <v>57</v>
      </c>
      <c r="G32" s="13" t="s">
        <v>57</v>
      </c>
      <c r="H32" s="13" t="s">
        <v>57</v>
      </c>
      <c r="I32" s="13" t="s">
        <v>57</v>
      </c>
      <c r="J32" s="13">
        <v>0</v>
      </c>
      <c r="K32" s="13">
        <v>0</v>
      </c>
      <c r="L32" s="13"/>
      <c r="M32" s="15" t="s">
        <v>119</v>
      </c>
      <c r="N32" s="17" t="s">
        <v>112</v>
      </c>
    </row>
    <row r="33" spans="1:14" ht="126" x14ac:dyDescent="0.25">
      <c r="A33" s="12">
        <f t="shared" si="0"/>
        <v>0</v>
      </c>
      <c r="B33" s="12">
        <f t="shared" si="1"/>
        <v>12</v>
      </c>
      <c r="C33" s="12">
        <f t="shared" si="2"/>
        <v>0</v>
      </c>
      <c r="D33" s="13">
        <v>31</v>
      </c>
      <c r="E33" s="14" t="s">
        <v>120</v>
      </c>
      <c r="F33" s="13" t="s">
        <v>57</v>
      </c>
      <c r="G33" s="13" t="s">
        <v>57</v>
      </c>
      <c r="H33" s="13" t="s">
        <v>57</v>
      </c>
      <c r="I33" s="13" t="s">
        <v>57</v>
      </c>
      <c r="J33" s="13">
        <v>0</v>
      </c>
      <c r="K33" s="13">
        <v>0</v>
      </c>
      <c r="L33" s="13"/>
      <c r="M33" s="15" t="s">
        <v>121</v>
      </c>
      <c r="N33" s="17" t="s">
        <v>112</v>
      </c>
    </row>
    <row r="34" spans="1:14" ht="63" x14ac:dyDescent="0.25">
      <c r="A34" s="12">
        <f t="shared" si="0"/>
        <v>0</v>
      </c>
      <c r="B34" s="12">
        <f t="shared" si="1"/>
        <v>12</v>
      </c>
      <c r="C34" s="12">
        <f t="shared" si="2"/>
        <v>0</v>
      </c>
      <c r="D34" s="13">
        <v>32</v>
      </c>
      <c r="E34" s="14" t="s">
        <v>122</v>
      </c>
      <c r="F34" s="13" t="s">
        <v>57</v>
      </c>
      <c r="G34" s="13" t="s">
        <v>57</v>
      </c>
      <c r="H34" s="13" t="s">
        <v>57</v>
      </c>
      <c r="I34" s="13" t="s">
        <v>57</v>
      </c>
      <c r="J34" s="13">
        <v>0</v>
      </c>
      <c r="K34" s="13">
        <v>0</v>
      </c>
      <c r="L34" s="13"/>
      <c r="M34" s="15" t="s">
        <v>123</v>
      </c>
      <c r="N34" s="17" t="s">
        <v>112</v>
      </c>
    </row>
    <row r="35" spans="1:14" ht="42" x14ac:dyDescent="0.25">
      <c r="A35" s="12">
        <f t="shared" si="0"/>
        <v>13</v>
      </c>
      <c r="B35" s="12">
        <f t="shared" si="1"/>
        <v>13</v>
      </c>
      <c r="C35" s="12">
        <f t="shared" si="2"/>
        <v>1</v>
      </c>
      <c r="D35" s="13">
        <v>33</v>
      </c>
      <c r="E35" s="16" t="s">
        <v>31</v>
      </c>
      <c r="F35" s="13" t="s">
        <v>53</v>
      </c>
      <c r="G35" s="13" t="s">
        <v>53</v>
      </c>
      <c r="H35" s="13" t="s">
        <v>57</v>
      </c>
      <c r="I35" s="13" t="s">
        <v>57</v>
      </c>
      <c r="J35" s="13">
        <v>1</v>
      </c>
      <c r="K35" s="13">
        <v>1</v>
      </c>
      <c r="L35" s="13" t="s">
        <v>103</v>
      </c>
      <c r="M35" s="15" t="s">
        <v>124</v>
      </c>
      <c r="N35" s="17" t="s">
        <v>112</v>
      </c>
    </row>
    <row r="36" spans="1:14" ht="115.5" x14ac:dyDescent="0.25">
      <c r="A36" s="12">
        <f t="shared" si="0"/>
        <v>14</v>
      </c>
      <c r="B36" s="12">
        <f t="shared" si="1"/>
        <v>14</v>
      </c>
      <c r="C36" s="12">
        <f t="shared" si="2"/>
        <v>1</v>
      </c>
      <c r="D36" s="13">
        <v>34</v>
      </c>
      <c r="E36" s="16" t="s">
        <v>33</v>
      </c>
      <c r="F36" s="13" t="s">
        <v>53</v>
      </c>
      <c r="G36" s="13" t="s">
        <v>53</v>
      </c>
      <c r="H36" s="13" t="s">
        <v>53</v>
      </c>
      <c r="I36" s="13" t="s">
        <v>53</v>
      </c>
      <c r="J36" s="13">
        <v>0</v>
      </c>
      <c r="K36" s="13">
        <v>0</v>
      </c>
      <c r="L36" s="13" t="s">
        <v>125</v>
      </c>
      <c r="M36" s="15" t="s">
        <v>126</v>
      </c>
      <c r="N36" s="15" t="s">
        <v>127</v>
      </c>
    </row>
    <row r="37" spans="1:14" ht="147" x14ac:dyDescent="0.25">
      <c r="A37" s="12">
        <f t="shared" si="0"/>
        <v>15</v>
      </c>
      <c r="B37" s="12">
        <f t="shared" si="1"/>
        <v>15</v>
      </c>
      <c r="C37" s="12">
        <f t="shared" si="2"/>
        <v>1</v>
      </c>
      <c r="D37" s="13">
        <v>35</v>
      </c>
      <c r="E37" s="16" t="s">
        <v>35</v>
      </c>
      <c r="F37" s="13" t="s">
        <v>53</v>
      </c>
      <c r="G37" s="13" t="s">
        <v>53</v>
      </c>
      <c r="H37" s="13" t="s">
        <v>57</v>
      </c>
      <c r="I37" s="13" t="s">
        <v>57</v>
      </c>
      <c r="J37" s="13">
        <v>0</v>
      </c>
      <c r="K37" s="13">
        <v>0</v>
      </c>
      <c r="L37" s="13" t="s">
        <v>125</v>
      </c>
      <c r="M37" s="15" t="s">
        <v>128</v>
      </c>
      <c r="N37" s="15" t="s">
        <v>129</v>
      </c>
    </row>
    <row r="38" spans="1:14" ht="63" x14ac:dyDescent="0.25">
      <c r="A38" s="12">
        <f t="shared" si="0"/>
        <v>16</v>
      </c>
      <c r="B38" s="12">
        <f t="shared" si="1"/>
        <v>16</v>
      </c>
      <c r="C38" s="12">
        <f t="shared" si="2"/>
        <v>1</v>
      </c>
      <c r="D38" s="13">
        <v>36</v>
      </c>
      <c r="E38" s="16" t="s">
        <v>36</v>
      </c>
      <c r="F38" s="13" t="s">
        <v>53</v>
      </c>
      <c r="G38" s="13" t="s">
        <v>53</v>
      </c>
      <c r="H38" s="13" t="s">
        <v>53</v>
      </c>
      <c r="I38" s="13" t="s">
        <v>57</v>
      </c>
      <c r="J38" s="13">
        <v>0</v>
      </c>
      <c r="K38" s="13">
        <v>0</v>
      </c>
      <c r="L38" s="13" t="s">
        <v>125</v>
      </c>
      <c r="M38" s="15" t="s">
        <v>130</v>
      </c>
      <c r="N38" s="15" t="s">
        <v>131</v>
      </c>
    </row>
    <row r="39" spans="1:14" ht="105" x14ac:dyDescent="0.25">
      <c r="A39" s="12">
        <f t="shared" si="0"/>
        <v>0</v>
      </c>
      <c r="B39" s="12">
        <f t="shared" si="1"/>
        <v>16</v>
      </c>
      <c r="C39" s="12">
        <f t="shared" si="2"/>
        <v>0</v>
      </c>
      <c r="D39" s="13">
        <v>37</v>
      </c>
      <c r="E39" s="16" t="s">
        <v>132</v>
      </c>
      <c r="F39" s="13" t="s">
        <v>57</v>
      </c>
      <c r="G39" s="13" t="s">
        <v>57</v>
      </c>
      <c r="H39" s="13" t="s">
        <v>57</v>
      </c>
      <c r="I39" s="13" t="s">
        <v>57</v>
      </c>
      <c r="J39" s="13">
        <v>0</v>
      </c>
      <c r="K39" s="13">
        <v>0</v>
      </c>
      <c r="L39" s="13" t="s">
        <v>125</v>
      </c>
      <c r="M39" s="15" t="s">
        <v>133</v>
      </c>
      <c r="N39" s="15" t="s">
        <v>129</v>
      </c>
    </row>
    <row r="40" spans="1:14" ht="126" x14ac:dyDescent="0.25">
      <c r="A40" s="12">
        <f t="shared" si="0"/>
        <v>0</v>
      </c>
      <c r="B40" s="12">
        <f t="shared" si="1"/>
        <v>16</v>
      </c>
      <c r="C40" s="12">
        <f t="shared" si="2"/>
        <v>0</v>
      </c>
      <c r="D40" s="13">
        <v>38</v>
      </c>
      <c r="E40" s="16" t="s">
        <v>134</v>
      </c>
      <c r="F40" s="13" t="s">
        <v>57</v>
      </c>
      <c r="G40" s="13" t="s">
        <v>57</v>
      </c>
      <c r="H40" s="13" t="s">
        <v>57</v>
      </c>
      <c r="I40" s="13" t="s">
        <v>57</v>
      </c>
      <c r="J40" s="13">
        <v>0</v>
      </c>
      <c r="K40" s="13">
        <v>0</v>
      </c>
      <c r="L40" s="13" t="s">
        <v>125</v>
      </c>
      <c r="M40" s="15" t="s">
        <v>135</v>
      </c>
      <c r="N40" s="15" t="s">
        <v>129</v>
      </c>
    </row>
    <row r="41" spans="1:14" ht="42" x14ac:dyDescent="0.25">
      <c r="A41" s="12">
        <f t="shared" si="0"/>
        <v>0</v>
      </c>
      <c r="B41" s="12">
        <f t="shared" si="1"/>
        <v>16</v>
      </c>
      <c r="C41" s="12">
        <f t="shared" si="2"/>
        <v>0</v>
      </c>
      <c r="D41" s="13">
        <v>39</v>
      </c>
      <c r="E41" s="16" t="s">
        <v>136</v>
      </c>
      <c r="F41" s="13" t="s">
        <v>57</v>
      </c>
      <c r="G41" s="13" t="s">
        <v>57</v>
      </c>
      <c r="H41" s="13" t="s">
        <v>57</v>
      </c>
      <c r="I41" s="13" t="s">
        <v>57</v>
      </c>
      <c r="J41" s="13">
        <v>0</v>
      </c>
      <c r="K41" s="13">
        <v>0</v>
      </c>
      <c r="L41" s="13" t="s">
        <v>125</v>
      </c>
      <c r="M41" s="15" t="s">
        <v>137</v>
      </c>
      <c r="N41" s="15" t="s">
        <v>138</v>
      </c>
    </row>
    <row r="42" spans="1:14" ht="63" x14ac:dyDescent="0.25">
      <c r="A42" s="12">
        <f t="shared" si="0"/>
        <v>0</v>
      </c>
      <c r="B42" s="12">
        <f t="shared" si="1"/>
        <v>16</v>
      </c>
      <c r="C42" s="12">
        <f t="shared" si="2"/>
        <v>0</v>
      </c>
      <c r="D42" s="13">
        <v>40</v>
      </c>
      <c r="E42" s="16" t="s">
        <v>139</v>
      </c>
      <c r="F42" s="13" t="s">
        <v>57</v>
      </c>
      <c r="G42" s="13" t="s">
        <v>57</v>
      </c>
      <c r="H42" s="13" t="s">
        <v>57</v>
      </c>
      <c r="I42" s="13" t="s">
        <v>57</v>
      </c>
      <c r="J42" s="13">
        <v>0</v>
      </c>
      <c r="K42" s="13">
        <v>0</v>
      </c>
      <c r="L42" s="13" t="s">
        <v>125</v>
      </c>
      <c r="M42" s="15" t="s">
        <v>140</v>
      </c>
      <c r="N42" s="15" t="s">
        <v>95</v>
      </c>
    </row>
    <row r="43" spans="1:14" ht="94.5" x14ac:dyDescent="0.25">
      <c r="A43" s="12">
        <f t="shared" si="0"/>
        <v>0</v>
      </c>
      <c r="B43" s="12">
        <f t="shared" si="1"/>
        <v>16</v>
      </c>
      <c r="C43" s="12">
        <f t="shared" si="2"/>
        <v>0</v>
      </c>
      <c r="D43" s="13">
        <v>41</v>
      </c>
      <c r="E43" s="16" t="s">
        <v>141</v>
      </c>
      <c r="F43" s="13" t="s">
        <v>57</v>
      </c>
      <c r="G43" s="13" t="s">
        <v>57</v>
      </c>
      <c r="H43" s="13" t="s">
        <v>57</v>
      </c>
      <c r="I43" s="13" t="s">
        <v>57</v>
      </c>
      <c r="J43" s="13">
        <v>0</v>
      </c>
      <c r="K43" s="13">
        <v>0</v>
      </c>
      <c r="L43" s="13" t="s">
        <v>125</v>
      </c>
      <c r="M43" s="15" t="s">
        <v>142</v>
      </c>
      <c r="N43" s="15" t="s">
        <v>95</v>
      </c>
    </row>
    <row r="44" spans="1:14" ht="52.5" x14ac:dyDescent="0.25">
      <c r="A44" s="12">
        <f t="shared" si="0"/>
        <v>0</v>
      </c>
      <c r="B44" s="12">
        <f t="shared" si="1"/>
        <v>16</v>
      </c>
      <c r="C44" s="12">
        <f t="shared" si="2"/>
        <v>0</v>
      </c>
      <c r="D44" s="13">
        <v>42</v>
      </c>
      <c r="E44" s="16" t="s">
        <v>143</v>
      </c>
      <c r="F44" s="13" t="s">
        <v>57</v>
      </c>
      <c r="G44" s="13" t="s">
        <v>57</v>
      </c>
      <c r="H44" s="13" t="s">
        <v>57</v>
      </c>
      <c r="I44" s="13" t="s">
        <v>57</v>
      </c>
      <c r="J44" s="13">
        <v>0</v>
      </c>
      <c r="K44" s="13">
        <v>0</v>
      </c>
      <c r="L44" s="13" t="s">
        <v>125</v>
      </c>
      <c r="M44" s="15" t="s">
        <v>144</v>
      </c>
      <c r="N44" s="15" t="s">
        <v>95</v>
      </c>
    </row>
    <row r="45" spans="1:14" ht="73.5" x14ac:dyDescent="0.25">
      <c r="A45" s="12">
        <f t="shared" si="0"/>
        <v>0</v>
      </c>
      <c r="B45" s="12">
        <f t="shared" si="1"/>
        <v>16</v>
      </c>
      <c r="C45" s="12">
        <f t="shared" si="2"/>
        <v>0</v>
      </c>
      <c r="D45" s="13">
        <v>43</v>
      </c>
      <c r="E45" s="16" t="s">
        <v>145</v>
      </c>
      <c r="F45" s="13" t="s">
        <v>57</v>
      </c>
      <c r="G45" s="13" t="s">
        <v>57</v>
      </c>
      <c r="H45" s="13" t="s">
        <v>57</v>
      </c>
      <c r="I45" s="13" t="s">
        <v>57</v>
      </c>
      <c r="J45" s="13">
        <v>0</v>
      </c>
      <c r="K45" s="13">
        <v>0</v>
      </c>
      <c r="L45" s="13" t="s">
        <v>125</v>
      </c>
      <c r="M45" s="15" t="s">
        <v>146</v>
      </c>
      <c r="N45" s="15" t="s">
        <v>138</v>
      </c>
    </row>
    <row r="46" spans="1:14" ht="105" x14ac:dyDescent="0.25">
      <c r="A46" s="12">
        <f t="shared" si="0"/>
        <v>0</v>
      </c>
      <c r="B46" s="12">
        <f t="shared" si="1"/>
        <v>16</v>
      </c>
      <c r="C46" s="12">
        <f t="shared" si="2"/>
        <v>0</v>
      </c>
      <c r="D46" s="13">
        <v>44</v>
      </c>
      <c r="E46" s="16" t="s">
        <v>147</v>
      </c>
      <c r="F46" s="13" t="s">
        <v>57</v>
      </c>
      <c r="G46" s="13" t="s">
        <v>57</v>
      </c>
      <c r="H46" s="13" t="s">
        <v>57</v>
      </c>
      <c r="I46" s="13" t="s">
        <v>57</v>
      </c>
      <c r="J46" s="13">
        <v>0</v>
      </c>
      <c r="K46" s="13">
        <v>0</v>
      </c>
      <c r="L46" s="13" t="s">
        <v>125</v>
      </c>
      <c r="M46" s="15" t="s">
        <v>148</v>
      </c>
      <c r="N46" s="15" t="s">
        <v>95</v>
      </c>
    </row>
    <row r="47" spans="1:14" ht="31.5" x14ac:dyDescent="0.25">
      <c r="A47" s="12">
        <f t="shared" si="0"/>
        <v>17</v>
      </c>
      <c r="B47" s="12">
        <f t="shared" si="1"/>
        <v>17</v>
      </c>
      <c r="C47" s="12">
        <f t="shared" si="2"/>
        <v>1</v>
      </c>
      <c r="D47" s="13">
        <v>45</v>
      </c>
      <c r="E47" s="16" t="s">
        <v>37</v>
      </c>
      <c r="F47" s="13" t="s">
        <v>53</v>
      </c>
      <c r="G47" s="13" t="s">
        <v>53</v>
      </c>
      <c r="H47" s="13" t="s">
        <v>53</v>
      </c>
      <c r="I47" s="13" t="s">
        <v>53</v>
      </c>
      <c r="J47" s="13">
        <v>0</v>
      </c>
      <c r="K47" s="13">
        <v>0</v>
      </c>
      <c r="L47" s="13" t="s">
        <v>125</v>
      </c>
      <c r="M47" s="15" t="s">
        <v>129</v>
      </c>
      <c r="N47" s="15" t="s">
        <v>137</v>
      </c>
    </row>
    <row r="48" spans="1:14" ht="84" x14ac:dyDescent="0.25">
      <c r="A48" s="12">
        <f t="shared" si="0"/>
        <v>18</v>
      </c>
      <c r="B48" s="12">
        <f t="shared" si="1"/>
        <v>18</v>
      </c>
      <c r="C48" s="12">
        <f t="shared" si="2"/>
        <v>1</v>
      </c>
      <c r="D48" s="13">
        <v>46</v>
      </c>
      <c r="E48" s="16" t="s">
        <v>39</v>
      </c>
      <c r="F48" s="13" t="s">
        <v>53</v>
      </c>
      <c r="G48" s="13" t="s">
        <v>53</v>
      </c>
      <c r="H48" s="13" t="s">
        <v>53</v>
      </c>
      <c r="I48" s="13" t="s">
        <v>53</v>
      </c>
      <c r="J48" s="13">
        <v>0</v>
      </c>
      <c r="K48" s="13">
        <v>0</v>
      </c>
      <c r="L48" s="13" t="s">
        <v>125</v>
      </c>
      <c r="M48" s="15" t="s">
        <v>149</v>
      </c>
      <c r="N48" s="15" t="s">
        <v>95</v>
      </c>
    </row>
    <row r="49" x14ac:dyDescent="0.25"/>
    <row r="50" x14ac:dyDescent="0.25"/>
  </sheetData>
  <sheetProtection selectLockedCells="1" selectUnlockedCell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Start</vt:lpstr>
      <vt:lpstr>Charts</vt:lpstr>
      <vt:lpstr>KRI database</vt:lpstr>
      <vt:lpstr>Data</vt:lpstr>
      <vt:lpstr>List</vt:lpstr>
      <vt:lpstr>Charts!Print_Area</vt:lpstr>
      <vt:lpstr>Start!Print_Area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2013-10-24T14:29:09Z</dcterms:created>
  <dcterms:modified xsi:type="dcterms:W3CDTF">2015-05-27T17:14:12Z</dcterms:modified>
</cp:coreProperties>
</file>